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885" activeTab="0"/>
  </bookViews>
  <sheets>
    <sheet name="Orçamento" sheetId="1" r:id="rId1"/>
    <sheet name="Composição de Custos" sheetId="2" r:id="rId2"/>
    <sheet name="Cronograma" sheetId="3" r:id="rId3"/>
  </sheets>
  <externalReferences>
    <externalReference r:id="rId6"/>
  </externalReferences>
  <definedNames>
    <definedName name="_xlnm.Print_Area" localSheetId="0">'Orçamento'!$A$1:$I$73</definedName>
    <definedName name="_xlnm.Print_Titles" localSheetId="0">'Orçamento'!$1:$9</definedName>
  </definedNames>
  <calcPr fullCalcOnLoad="1"/>
</workbook>
</file>

<file path=xl/sharedStrings.xml><?xml version="1.0" encoding="utf-8"?>
<sst xmlns="http://schemas.openxmlformats.org/spreadsheetml/2006/main" count="1455" uniqueCount="376">
  <si>
    <t>Municipio</t>
  </si>
  <si>
    <t>Empreendimento</t>
  </si>
  <si>
    <t>ITEM</t>
  </si>
  <si>
    <t>CÓDIGO / REFERÊNCIA</t>
  </si>
  <si>
    <t>UNID</t>
  </si>
  <si>
    <t>QUANTIDADE</t>
  </si>
  <si>
    <t>VALOR TOTAL</t>
  </si>
  <si>
    <t>m²</t>
  </si>
  <si>
    <t>TOTAL DA OBRA</t>
  </si>
  <si>
    <t>_______________________________________________</t>
  </si>
  <si>
    <t>1.1</t>
  </si>
  <si>
    <t>PREFEITURA MUNICIPAL DE RODEIRO - MG</t>
  </si>
  <si>
    <t>VALOR UNITÁRIO</t>
  </si>
  <si>
    <t>Endereço</t>
  </si>
  <si>
    <t xml:space="preserve">PLANILHA ORÇAMENTÁRIA </t>
  </si>
  <si>
    <t xml:space="preserve">ALVENARIA DE VEDAÇÃO DE BLOCOS VAZADOS DE CONCRETO DE 19X19X39CM (ESPESSURA 19CM) DE PAREDES COM ÁREA LÍQUIDA MAIOR OU IGUAL A 6M² SEM VÃOS E ARGAMASSA DE ASSENTAMENTO COM PREPARO MANUAL. </t>
  </si>
  <si>
    <t>DESCRIÇÃO DO SERVIÇO</t>
  </si>
  <si>
    <t>APLICAÇÃO DE GESSO EM ALVENARIA</t>
  </si>
  <si>
    <t xml:space="preserve">DEMOLIÇÃO </t>
  </si>
  <si>
    <t>m</t>
  </si>
  <si>
    <t>m³</t>
  </si>
  <si>
    <t>REVESTIMENTO</t>
  </si>
  <si>
    <t>ALVENARIA DE VEDAÇÃO</t>
  </si>
  <si>
    <t>ESQUADRIAS</t>
  </si>
  <si>
    <t>unid.</t>
  </si>
  <si>
    <t>LOUÇAS E METAIS</t>
  </si>
  <si>
    <t>Praça São Sebastião, nº 215, Centro, Rodeiro-MG</t>
  </si>
  <si>
    <t>BANCADA</t>
  </si>
  <si>
    <t>INSTALAÇÕES HIDROSSANITÁRIAS</t>
  </si>
  <si>
    <t>INSTALAÇÕES ELÉTRICAS</t>
  </si>
  <si>
    <t>PISO</t>
  </si>
  <si>
    <t>2.1</t>
  </si>
  <si>
    <t>3.1</t>
  </si>
  <si>
    <t>6.1</t>
  </si>
  <si>
    <t>6.2</t>
  </si>
  <si>
    <t>6.3</t>
  </si>
  <si>
    <t>7.1</t>
  </si>
  <si>
    <t>7.2</t>
  </si>
  <si>
    <t>7.3</t>
  </si>
  <si>
    <t>7.4</t>
  </si>
  <si>
    <t>8.1</t>
  </si>
  <si>
    <t>9.1</t>
  </si>
  <si>
    <t>9.2</t>
  </si>
  <si>
    <t>pt</t>
  </si>
  <si>
    <t>ESCADA</t>
  </si>
  <si>
    <t>kg</t>
  </si>
  <si>
    <t>4.1</t>
  </si>
  <si>
    <t>4.2</t>
  </si>
  <si>
    <t>4.3</t>
  </si>
  <si>
    <t>5.1</t>
  </si>
  <si>
    <t>5.2</t>
  </si>
  <si>
    <t>5.3</t>
  </si>
  <si>
    <t>9.3</t>
  </si>
  <si>
    <t>10.1</t>
  </si>
  <si>
    <t>11.1</t>
  </si>
  <si>
    <t>11.2</t>
  </si>
  <si>
    <t>Caio de Azevedo Nicolato Franco</t>
  </si>
  <si>
    <t>Eng.Civil da Prefeitura Municipal de Rodeiro</t>
  </si>
  <si>
    <t>CREA/MG: 212463/D</t>
  </si>
  <si>
    <t>DATA</t>
  </si>
  <si>
    <t>BDI</t>
  </si>
  <si>
    <t>VALOR UNITÁRIO C/ BDI</t>
  </si>
  <si>
    <t>VALOR TOTAL C/ BDI</t>
  </si>
  <si>
    <t>RAMPA DE ACESSIBILIDADE E GARAGEM</t>
  </si>
  <si>
    <t>CRONOGRAMA FÍSICO-FINANCEIRO</t>
  </si>
  <si>
    <t>PREFEITURA:  Prefeitura Municipal de Rodeiro</t>
  </si>
  <si>
    <t>PRAZO DA OBRA: 06 Meses</t>
  </si>
  <si>
    <t>CÓDIGO</t>
  </si>
  <si>
    <t>ETAPAS/DESCRIÇÃO</t>
  </si>
  <si>
    <t>FÍSICO/ FINANCEIRO</t>
  </si>
  <si>
    <t>TOTAL  ETAPAS</t>
  </si>
  <si>
    <t>MÊS 1</t>
  </si>
  <si>
    <t>MÊS 2</t>
  </si>
  <si>
    <t>MÊS 3</t>
  </si>
  <si>
    <t>MÊS 4</t>
  </si>
  <si>
    <t>MÊS 5</t>
  </si>
  <si>
    <t>MÊS 6</t>
  </si>
  <si>
    <t>Físico %</t>
  </si>
  <si>
    <t>Financeiro</t>
  </si>
  <si>
    <t>REVESTIMENTOS</t>
  </si>
  <si>
    <t>TOTAL</t>
  </si>
  <si>
    <t>Observações:</t>
  </si>
  <si>
    <t>Engenheiro Civl</t>
  </si>
  <si>
    <t>DEMOLIÇÃO</t>
  </si>
  <si>
    <t>OBRA: Reforma do Paço Municipal de Rodeiro-MG</t>
  </si>
  <si>
    <t xml:space="preserve">VALOR DO SERVIÇO:  </t>
  </si>
  <si>
    <t>LOCAL: Praça São Sebastião, nº 215, Centro, Rodeiro-MG</t>
  </si>
  <si>
    <t>CREA MG-212463/D</t>
  </si>
  <si>
    <t>COMPOSIÇÃO DE PREÇOS</t>
  </si>
  <si>
    <t>Código</t>
  </si>
  <si>
    <t>Descrição</t>
  </si>
  <si>
    <t>Un.</t>
  </si>
  <si>
    <t>Clas.</t>
  </si>
  <si>
    <t>Coef.</t>
  </si>
  <si>
    <t>Preço Unit(R$)</t>
  </si>
  <si>
    <t>Total (R$)</t>
  </si>
  <si>
    <t>Consumo</t>
  </si>
  <si>
    <t>h</t>
  </si>
  <si>
    <t>MOD</t>
  </si>
  <si>
    <t>MAT</t>
  </si>
  <si>
    <t>M.O :</t>
  </si>
  <si>
    <t>Outros :</t>
  </si>
  <si>
    <t>SER</t>
  </si>
  <si>
    <t>SETOP-MATED-11332</t>
  </si>
  <si>
    <t>SETOP-ED-50374</t>
  </si>
  <si>
    <t>SETOP-ED-50367</t>
  </si>
  <si>
    <t>SETOP-ED-51107</t>
  </si>
  <si>
    <t>SETOP-ED-8506</t>
  </si>
  <si>
    <t>Aplicação de concreto em estrutura, inclusive espalhamento, adensamento e acabamento</t>
  </si>
  <si>
    <t>SETOP-ED-50381</t>
  </si>
  <si>
    <t>SETOP-ED-8486</t>
  </si>
  <si>
    <t>Concreto estrutural, preparado em obra com betoneira, com fck 20mpa, brita nº 1 e 2, consistência para vibração</t>
  </si>
  <si>
    <t>SETOP-MATED-11248</t>
  </si>
  <si>
    <t>SETOP-MATED-11258</t>
  </si>
  <si>
    <t>Lançamento de concreto em estrutura, inclusive transporte até o local de aplicação, exclusive aplicação</t>
  </si>
  <si>
    <t>SETOP-ED-49618</t>
  </si>
  <si>
    <t>SETOP-ED-8504</t>
  </si>
  <si>
    <t>SETOP-ED-50360</t>
  </si>
  <si>
    <t>Ajudante de armador</t>
  </si>
  <si>
    <t>SETOP-ED-50375</t>
  </si>
  <si>
    <t>Armador</t>
  </si>
  <si>
    <t>SETOP-MATED-11333</t>
  </si>
  <si>
    <t>Arame recozido 18 BWG, Ø 1,25 mm, 0,010 kg/m</t>
  </si>
  <si>
    <t>SETOP-MATED-9299</t>
  </si>
  <si>
    <t>Espaçador/distanciador plástico, cobrimento 30mm, circular entada lateral p/ bitola de aço &lt;=12,5mm</t>
  </si>
  <si>
    <t>SETOP-ED-48295</t>
  </si>
  <si>
    <t>SETOP-MATED-11282</t>
  </si>
  <si>
    <t>Barra aço CA-50, Ø 10,0mm, 0,617kg/m</t>
  </si>
  <si>
    <t>SETOP-MATED-8358</t>
  </si>
  <si>
    <t>Barra aço CA-50, Ø 12,5mm, 0,963kg/m</t>
  </si>
  <si>
    <t>SETOP-ED-48306</t>
  </si>
  <si>
    <t>Corte, dobra e montagem de aço CA-50/60</t>
  </si>
  <si>
    <t>Barra aço CA-50, Ø 8,0mm, 0,395kg/m</t>
  </si>
  <si>
    <t>SETOP-ED-48298</t>
  </si>
  <si>
    <t>Pedreiro com encargos complementares</t>
  </si>
  <si>
    <t>Servente com encargos complementares</t>
  </si>
  <si>
    <t>SETOP-ED-48505</t>
  </si>
  <si>
    <t>Total c/ BDI :</t>
  </si>
  <si>
    <t>Total s/ BDI:</t>
  </si>
  <si>
    <t>SETOP-ED-48480</t>
  </si>
  <si>
    <t>SETOP-ED-48502</t>
  </si>
  <si>
    <t>SETOP-ED-48493</t>
  </si>
  <si>
    <t>Martelete elétrico 1,13HP</t>
  </si>
  <si>
    <t>Ponteiro para rompedor (comprimento: 160 mm / diâmetro da seção: 32 mm)</t>
  </si>
  <si>
    <t>SETOP-MATED-11962</t>
  </si>
  <si>
    <t>SETOP-MATED-11199</t>
  </si>
  <si>
    <t>SETOP-ED-48497</t>
  </si>
  <si>
    <t>SETOP-ED-48443</t>
  </si>
  <si>
    <t>Bombeiro/Encanador com encargos complementares</t>
  </si>
  <si>
    <t>SETOP-ED-48436</t>
  </si>
  <si>
    <t>DEMOLIÇÃO DE PISO CERÂMICO OU LADRILHO HIDRÁULICO INCLUSIVE AFASTAMENTO.</t>
  </si>
  <si>
    <t>DEMOLIÇÃO DE RODAPÉ EM GERAL, INCLUSIVE ARGAMASSA DE ASSENTAMENTO.</t>
  </si>
  <si>
    <t>DEMOLIÇÃO DE REVESTIMENTO CERÂMICO, AZULEJO OU LADRILHO HIDRÁULICO INCLUSIVE AFASTAMENTO.</t>
  </si>
  <si>
    <t>REMOÇÃO DE PORTA OU JANELA INCLUSIVE MARCO E ALISAR, INCLUSIVE AFASTAMENTO E EMPILHAMENTO.</t>
  </si>
  <si>
    <t>DEMOLIÇÃO DE CONCRETO ARMADO - COM EQUIPAMENTO ELÉTRICO, INCLUSIVE AFASTAMENTO.</t>
  </si>
  <si>
    <t>REMOÇÃO DE PORTA OU JANELA METÁLICA, INCLUSIVE AFASTAMENTO.</t>
  </si>
  <si>
    <t>REMOÇÃO DE LOUÇAS (LAVATÓRIO, BANHEIRA, PIA, VASO SANITÁRIO, TANQUE).</t>
  </si>
  <si>
    <t>DEMOLIÇÃO DE ALVENARIA DE TIJOLO CERÂMICO SEM APROVEITAMENTO DE MATERIAL, INCLUSIVE AFASTAMENTO.</t>
  </si>
  <si>
    <t>ALVENARIA DE TIJOLO CERÂMICO FURADO ESP. 9CM, PARA REVESTIMENTO, INCLUSIVE ARGAMASSA PARA ASSENTAMENTO.</t>
  </si>
  <si>
    <t>Argamassa, traço 1:7 (cimento e areia), preparo mecânico</t>
  </si>
  <si>
    <t>SETOP-ED-48231</t>
  </si>
  <si>
    <t>Tijolo cerâmico furado de vedação 9x19x29cm - 8 furos (comprimento:29mm / largura: 90mm / altura:190mm)</t>
  </si>
  <si>
    <t>BANCADA EM GRANITO CINZA ANDORINHA E = 3 CM, APOIADA EM CONSOLE DE METALON 20 X 30 MM</t>
  </si>
  <si>
    <t>Bancada em granito (cor: cinza andorinha / tipo: polido / espessura: 3cm)</t>
  </si>
  <si>
    <t>Testeira em granito (cor:cinza andorinha / tipo: polido / espessura:3cm / altura:3cm)</t>
  </si>
  <si>
    <t>Tubo em metalon galvanizado (formato:retangular / seção:30x20mm / espessura: 1,25mm)</t>
  </si>
  <si>
    <t>SETOP-MATED-12368</t>
  </si>
  <si>
    <t>SETOP-MATED-12364</t>
  </si>
  <si>
    <t>SETOP-MATED-12790</t>
  </si>
  <si>
    <t>SETOP-MATED-12746</t>
  </si>
  <si>
    <t>SETOP-ED-48302</t>
  </si>
  <si>
    <t>MAt</t>
  </si>
  <si>
    <t>PONTO DE ESGOTO , INCLUINDO TUBO DE PVC RÍGIDO SOLDÁVEL DE 100MM E CONEXÕES (VASO SANITÁRIO)</t>
  </si>
  <si>
    <t xml:space="preserve">Adesivo para tubo de pvc rígido </t>
  </si>
  <si>
    <t>Tubo PBV de PVC branco para esgoto série normal (diâmetro da seção: 100mm)</t>
  </si>
  <si>
    <t>Bombeiro/encanador com encargos complementares</t>
  </si>
  <si>
    <t>SETOP-MATED-11613</t>
  </si>
  <si>
    <t>SETOP-MATED-11685</t>
  </si>
  <si>
    <t>SETOP-ED-50225</t>
  </si>
  <si>
    <t>PONTO DE ESGOTO , INCLUINDO TUBO DE PVC RÍGIDO SOLDÁVEL DE 40MM E CONEXÕES (LAVATÓRIOS, MICTÓRIOS E RALOS SIFONADOS)</t>
  </si>
  <si>
    <t>SETOP-ED-50223</t>
  </si>
  <si>
    <t>SETOP-MATED-11680</t>
  </si>
  <si>
    <t>SETOP-MATED-11589</t>
  </si>
  <si>
    <t>SETOP-MATED-11683</t>
  </si>
  <si>
    <t>Tubo PBV de PVC branco para esgoto série normal (diâmetro da seção: 40mm)</t>
  </si>
  <si>
    <t>l</t>
  </si>
  <si>
    <t>Pasta lubrificante para tubo de PVC</t>
  </si>
  <si>
    <t>Solução limpadora para PVC rígido</t>
  </si>
  <si>
    <t>PONTO DE ÁGUA FRIA EMBUTIDO, INCLUINDO TUBO DE PVC RÍGIDO SOLDÁVEL E CONEXÕES</t>
  </si>
  <si>
    <t>SETOP-MATED-11262</t>
  </si>
  <si>
    <t>Estopa de algodão</t>
  </si>
  <si>
    <t>Lixa para superfície madeira/massa em folha (grana: 100 / dimensão: 225x275mm)</t>
  </si>
  <si>
    <t>SETOP-MATED-11445</t>
  </si>
  <si>
    <t>SETOP-MATED-11597</t>
  </si>
  <si>
    <t>SETOP-ED-50221</t>
  </si>
  <si>
    <t>FORNECIMENTO E INSTALAÇÃO DE TUBO PVC RÍGIDO, DRENAGEM/PLUVIAL, PBV - SÉRIE NORMAL, DN 150MM (6"), INCLUSIVE CONEXÕES.</t>
  </si>
  <si>
    <t>SETOP-ED-48670</t>
  </si>
  <si>
    <t>Tubo PBV de PVC branco para esgoto série normal (diâmetro da seção: 150mm)</t>
  </si>
  <si>
    <t>SETOP-ED-50228</t>
  </si>
  <si>
    <t>PONTO DE LUZ EMBUTIDO, INCLUINDO ELETRODUTO DE PVC RÍGIDO E CAIXA COM ESPELHO (POR UNIDADE)</t>
  </si>
  <si>
    <t>Areia lavada posto obra (tipo:média)</t>
  </si>
  <si>
    <t>SETOP-MATED-11912</t>
  </si>
  <si>
    <t>Caixa estampada em chapa de aço esmaltada de embutir 4x2" (formato da seção transversal: retangular / chapa:18)</t>
  </si>
  <si>
    <t>pç</t>
  </si>
  <si>
    <t>Cimento portland CPII-E-32 (resistência: 32,00 mpa)</t>
  </si>
  <si>
    <t>SETOP-MATED-11837</t>
  </si>
  <si>
    <t>Eletroduto de PVC rígido roscável (diâmetro da seção: 3/4")</t>
  </si>
  <si>
    <t>SETOP-MATED-11783</t>
  </si>
  <si>
    <t>Fio isolado em polímero termoplástico, tipo PVC, 450/750V, 70ºC - baixa tensão (encordoamento: clase 1 / seção transversal: 2,5mm²)</t>
  </si>
  <si>
    <t>SETOP-MATED-11931</t>
  </si>
  <si>
    <t>Interruptor de embutir 1 tecla simples (tensão: 250 v / corrente elétrica: 10 A)</t>
  </si>
  <si>
    <t>SETOP-MATED-11928</t>
  </si>
  <si>
    <t>Placa (espelho) para caixa 4x2" - 3 postos</t>
  </si>
  <si>
    <t>SETOP-ED-50373</t>
  </si>
  <si>
    <t>Eletricista com encargos complementares</t>
  </si>
  <si>
    <t>SETOP-ED-50232</t>
  </si>
  <si>
    <t>PONTO DE TOMADA EMBUTIDO, INCLUINDO ELETRODUTO DE PVC RÍGIDO E CAIXA COM ESPELHO (POR UNIDADE)</t>
  </si>
  <si>
    <t>Tomada simples 2P + T - 10 A sem placa</t>
  </si>
  <si>
    <t>SETOP-MATED-12387</t>
  </si>
  <si>
    <t>PONTO DE INTERRUPTOR, INCLUINDO ELETRODUTO DE PVC RÍGIDO E CAIXA COM ESPELHO</t>
  </si>
  <si>
    <t>SETOP-ED-50227</t>
  </si>
  <si>
    <t>Curva 90º de PVC rígido roscável para eletroduto (diâmetro da seção: 3/4")</t>
  </si>
  <si>
    <t>SETOP-MATED-11825</t>
  </si>
  <si>
    <t>Luva de PVC rígido roscável para eletroduto (diâmetro da seção: 3/4")</t>
  </si>
  <si>
    <t>SETOP-MATED-12609</t>
  </si>
  <si>
    <t>Fio isolado em polímero termoplástico, tipo PVC, 450/750V, 70ºC - baixa tensão (encordoamento: clase 1 / seção transversal: 1,5mm²)</t>
  </si>
  <si>
    <t>SETOP-MATED-11845</t>
  </si>
  <si>
    <t>Ajudante de eletricista com encargos complementares</t>
  </si>
  <si>
    <t>CHAPISCO COM ARGAMASSA, TRAÇO 1:3 (CIMENTO E AREIA), ESP. 5MM, APLICADO EM ALVENARIA / ESTRUTURA DE CONCRETO COM COLHER, PREPARO MECÂNICO</t>
  </si>
  <si>
    <t>SETOP-ED-50727</t>
  </si>
  <si>
    <t>Argamassa, traço 1:3 (cimento e areia), preparo mecânico</t>
  </si>
  <si>
    <t>EMBOÇO COM ARGAMASSA, TRAÇO 1:6 (CIMENTO E AREIA), ESP. 20MM, APLICAÇÃO MANUAL, PREPARO MECÂNICO</t>
  </si>
  <si>
    <t>SETOP-ED-50732</t>
  </si>
  <si>
    <t>SETOP-ED-48305</t>
  </si>
  <si>
    <t>Argamassa, traço 1:6 (cimento e areia), preparo mecânico</t>
  </si>
  <si>
    <t>SETOP-ED-9081</t>
  </si>
  <si>
    <t>REVESTIMENTO COM CERÂMICA APLICADO EM PAREDE, ACABAMENTO ESMALTADO, AMBIENTE INTERNO/EXTERNO, PADRÃO EXTRA, DIMENSÃO DA PEÇA ATÉ 2025 CM², PEI III, ASSENTAMENTO COM ARGAMASSA INDUSTRIALIZADA, INCLUSIVE REJUNTAMENTO</t>
  </si>
  <si>
    <t>SETOP-MATED-12351</t>
  </si>
  <si>
    <t>SETOP-MATED-9082</t>
  </si>
  <si>
    <t>SETOP-ED-50718</t>
  </si>
  <si>
    <t>Azulejista com encargos complementares</t>
  </si>
  <si>
    <t>SETOP-ED-50369</t>
  </si>
  <si>
    <t>Argamassa colante (tipo: AC-I)</t>
  </si>
  <si>
    <t>Revestimento cerâmico (padrão: extra / acabamento: esmaltado / aplicação: parede / PEI: III / ambiente: interno ou externo / dimensão: até 2025 cm²)</t>
  </si>
  <si>
    <t>Aplicação de rejunte cimentício colorido industrializado para revestimentos de parede/piso com juntas de até 3mm de espessura</t>
  </si>
  <si>
    <t>CONTRAPISO DESEMPENADO COM ARGAMASSA, TRAÇO 1:3 (CIMENTO E AREIA), ESP. 50MM</t>
  </si>
  <si>
    <t>SETOP-ED-50569</t>
  </si>
  <si>
    <t>REVESTIMENTO COM PORCELANATO APLICADO EM PISO, ACABAMENTO ESMALTADO ACETINADO, AMBIENTE INTERNO/EXTERNO, PADRÃO EXTRA, BORDA RETIFICADA, DIMENSÃO DA PEÇA (60 X 60CM), ASSENTAMENTO COM ARGAMASSA INDUSTRIALIZADA, INCLUSIVE REJUNTAMENTO</t>
  </si>
  <si>
    <t>RODAPÉ COM REVESTIMENTO EM PORCELANATO ESMALTADO ACETINADO, ALTURA 1O CM, ASSENTAMENTO COM ARGAMASSA INDUSTRIALIZADA, INCLUSIVE REJUNTAMENTO</t>
  </si>
  <si>
    <t>Argamassa colante (tipo: AC-III)</t>
  </si>
  <si>
    <t>SETOP-ED-12352</t>
  </si>
  <si>
    <t>Peitoril/soleira em granito (cor: cinza andorinha / tipo: polido / espessura: 3cm)</t>
  </si>
  <si>
    <t>SETOP-ED-12397</t>
  </si>
  <si>
    <t>SOLEIRA DE GRANITO CINZA ANDORINHA E=3CM</t>
  </si>
  <si>
    <t>PORTA EM MADEIRA DE LEI ESPECIAL COMPLETA 80 X 210 CM, COM REVESTIMENTO EM LAMINADO MELAMÍNICO NAS DUAS FACES, INCLUSIVE FERRAGENS E MAÇANETA TIPO ALAVANCA</t>
  </si>
  <si>
    <t>Cal hidratada (tipo: CH-III)</t>
  </si>
  <si>
    <t>SETOP-MATED-11256</t>
  </si>
  <si>
    <t>Dobradiça de ferro para porta - média pino solto com bola (largura: 3 / altura: 2.1/2)</t>
  </si>
  <si>
    <t>SETOP-MATED-12724</t>
  </si>
  <si>
    <t>SETOP-MATED-12482</t>
  </si>
  <si>
    <t>Fechadura 357-E49-ML60 cromada</t>
  </si>
  <si>
    <t>Fórmica para revestimento nas duas faces (chapa de 2,13 x 1,00 m)</t>
  </si>
  <si>
    <t>Porta madeira de lei, prancheta com marco e alizar 80 x 210 cm</t>
  </si>
  <si>
    <t>Prego 18 x 30 (comprimento: 69,0mm / diâmetro: 3,4mm)</t>
  </si>
  <si>
    <t>SETOP-MATED-12701</t>
  </si>
  <si>
    <t>SETOP-MATED-12654</t>
  </si>
  <si>
    <t>Ajudante de carpinteiro com encargos complementares</t>
  </si>
  <si>
    <t>Carpinteiro com encargos complementares</t>
  </si>
  <si>
    <t>SETOP-ED-50361</t>
  </si>
  <si>
    <t>SETOP-ED-50371</t>
  </si>
  <si>
    <t>SETOP-ED-49605</t>
  </si>
  <si>
    <t>ESCADA DE CONCRETO 20 MPA, APARENTE, ESPELHO= 16,3 CM, ARMAÇÃO, FORMA PLASTIFICADA, ESCORAMENTO E DESFORMA</t>
  </si>
  <si>
    <t>SETOP-ED-50846</t>
  </si>
  <si>
    <t>SETOP-ED-49647</t>
  </si>
  <si>
    <t>Forma e desforma de compensado plastificado, esp. 12mm, reaproveitamento (5x), exclusive escoramento</t>
  </si>
  <si>
    <t>Fornecimento de concreto estrutural, preparado em obra, com fck 20 MPA, inclusive lançamento, adensamento e acabamento</t>
  </si>
  <si>
    <t>GUARDA-CORPO EM AÇO GALVANIZADO DIN 2440, D= 2", COM SUBDIVISÕES EM TUBO DE AÇO D = 1/2", H= 1,05 M - COM CORRIMÃO DUPLO  DE TUBO DE AÇO GALVANIZADO DE D = 1.1/2"</t>
  </si>
  <si>
    <t>SETOP-ED-50939</t>
  </si>
  <si>
    <t>SETOP-MATED-12715</t>
  </si>
  <si>
    <t>ALVENARIA DE VEDAÇÃO COM BLOCO DE CONCRETO, ESP. 19CM, PARA REVESTIMENTO, INCLUSIVE ARGAMASSA DE ASSENTAMENTO</t>
  </si>
  <si>
    <t>SETOP-ED-48193</t>
  </si>
  <si>
    <t>SETOP-MATED-12091</t>
  </si>
  <si>
    <t>SETOP-MATED-13070</t>
  </si>
  <si>
    <t>Bloco de concreto 19 x 19 x 39 cm vedação, a revestir (classe D - NBR 6136)</t>
  </si>
  <si>
    <t>Meio bloco de concreto 19 x 19 x 19 cm vedação, a revestir (classe D - NBR 6136)</t>
  </si>
  <si>
    <t>ESCAVAÇÃO MANUAL DE VALAS H&lt;= 1,50 M</t>
  </si>
  <si>
    <t>FORMA E DESFORMA DE TÁBUA E SARRAFO, REAPROVEITAMENTO (3X), EXCLUSIVE ESCORAMENTO</t>
  </si>
  <si>
    <t>SETOP-ED-49643</t>
  </si>
  <si>
    <t>Forma e desforma para laje de madeira com tábua e sarrafo, reaproveitamento (3x), exclusive escoramento</t>
  </si>
  <si>
    <t>SETOP-ED-8461</t>
  </si>
  <si>
    <t>SETOP-ED-8459</t>
  </si>
  <si>
    <t>SETOP-ED-8460</t>
  </si>
  <si>
    <t>Barra aço CA-50, Ø 6.3mm, 0,245kg/m</t>
  </si>
  <si>
    <t>SETOP-MATED-8356</t>
  </si>
  <si>
    <t>SETOP-MATED-8357</t>
  </si>
  <si>
    <t>CORTE, DOBRA E MONTAGEM DE AÇO CA-50 DIÂMETRO (6.3mm A 12.5mm)</t>
  </si>
  <si>
    <t>Barra aço CA-60, Ø 10,0mm, 0,617kg/m</t>
  </si>
  <si>
    <t>Barra aço CA-60, Ø 12,5mm, 0,963kg/m</t>
  </si>
  <si>
    <t>CORTE, DOBRA E MONTAGEM DE AÇO CA-60 DIÂMETRO (4.2mm A 5.0mm)</t>
  </si>
  <si>
    <t>FORNECIMENTO DE CONCRETO ESTRUTURAL, PREPARADO EM OBRA, COM FCK 20MPA, INCLUSIVE LANÇAMENTO, ADENSAMENTO E ACABAMENTO</t>
  </si>
  <si>
    <t>BACIA SANITÁRIA (VASO) DE LOUÇA CONVENCIONAL, ACESSÍVEL (PCR/PMR), COR BRANCA, COM INSTALAÇÃO DE SÓCULO NA BASE DA BACIA ACOMPANHANDO A PROJEÇÃO DA BASE, NÃO ULTRAPASSANDO A ALTURA DE 5CM, ALTURA MÁXIMA DE 46CM (BACIA + ASSENTO), INCLUSIVE ACESSÓRIOS DE FIXAÇÃO/VEDAÇÃO, VÁLVULA DE DESCARGA MÉTALICA COM ACIONAMENTO DUPLO, TUBO DE LIGAÇÃO DE LATÃO COM CANOPLA, FORNECIMENTO, INSTALAÇÃO E REJUNTAMENTO, INCLUSIVE ASSENTO</t>
  </si>
  <si>
    <t>Anel de vedação para saída de vaso sanitário (diâmetro da seção: 100mm)</t>
  </si>
  <si>
    <t>Argamassa industrializada - rejunte cimentício colorido</t>
  </si>
  <si>
    <t>Parafuso castelo com arrela e bucha de nylon (número: 10)</t>
  </si>
  <si>
    <t>Vaso/bacia sanitária de louça sifonada convencional (cor: branca / padrão: popular)</t>
  </si>
  <si>
    <t>Rejuntador com encargos complementares</t>
  </si>
  <si>
    <t>Tubo de ligação de água para bacia sanitária (vaso), DN 1.1/2", comprimento 25cm, inclusive canopla, SPUD, fornecimento e instalação</t>
  </si>
  <si>
    <t>Válvula de descarga com registro interno, acionamento duplo, DN 1.1/2" (50mm), inclusive acabamento da válvula</t>
  </si>
  <si>
    <t>SETOP-MATED-11705</t>
  </si>
  <si>
    <t>SETOP-MATED-12355</t>
  </si>
  <si>
    <t>SETOP-MATED-12601</t>
  </si>
  <si>
    <t>SETOP-MATED-11744</t>
  </si>
  <si>
    <t>SETOP-ED-50363</t>
  </si>
  <si>
    <t>SETOP-ED-9129</t>
  </si>
  <si>
    <t>Argamassa, traço 1:3 (cimento e areia) com aditivo impermeabilizante, preparo mecânico</t>
  </si>
  <si>
    <t>SETOP-ED-50368</t>
  </si>
  <si>
    <t>SETOP-ED-9135</t>
  </si>
  <si>
    <t>SETOP-ED-9133</t>
  </si>
  <si>
    <t>BACIA SANITÁRIA (VASO) DE LOUÇA CONVENCIONAL, COR BRANCA, INCLUSIVE ACESSÓRIOS DE FIXAÇÃO/VEDAÇÃO, VÁLVULA DE DESCARGA MÉTALICA COM ACIONAMENTO DUPLO, TUBO DE LIGAÇÃO DE LATÃO COM CANOPLA, FORNECIMENTO, INSTALAÇÃO E REJUNTAMENTO, INCLUSIVE ASSENTO</t>
  </si>
  <si>
    <t>SETOP-MATED-11732</t>
  </si>
  <si>
    <t>Assento plástico para bacia (cor: branco / padrão: popular)</t>
  </si>
  <si>
    <t>Assento para vaso vogue plus cód. 50.17 - PNE</t>
  </si>
  <si>
    <t>SETOP-MATED-12149</t>
  </si>
  <si>
    <t>CUBA DE LOUÇA BRANCA DE EMBUTIR, FORMATO OVAL, INCLUSIVE VÁLVULA DE ESCOAMENTO DE METAL COM ACABAMENTO CROMADO, SIFÃO DE METAL TIPO COPO CROMADO, FORNECIMENTO E INSTALAÇÃO</t>
  </si>
  <si>
    <t>SETOP-ED-50279</t>
  </si>
  <si>
    <t>Cuba de embutir louça sem ladrão (cor: branco / formato: oval / altura: 160mm / largura: 485mm / comprimento: 375mm)</t>
  </si>
  <si>
    <t>SETOP-MATED-11727</t>
  </si>
  <si>
    <t>Fita de vedação para tubos e conexões roscáveis (largura: 12mm)</t>
  </si>
  <si>
    <t>SETOP-MATED-11624</t>
  </si>
  <si>
    <t>Massa plástica</t>
  </si>
  <si>
    <t>SETOP-MATED-12405</t>
  </si>
  <si>
    <t>SETOP-MATED-11697</t>
  </si>
  <si>
    <t>SETOP-MATED-11702</t>
  </si>
  <si>
    <t>Válvula de escoamento metálica para lavatório/bidê (material: metal / acabamento: cromado / diâmetro de entrada: 1")</t>
  </si>
  <si>
    <t>Sifão metálico para lavatório (tipo: copo / material: metal / acabamento: cromado / diâmetro de entrada: 1" / diâmetro de saída: 1.1/2")</t>
  </si>
  <si>
    <t>Ajudante de bombeiro com encargos complementares</t>
  </si>
  <si>
    <t>CUBA EM AÇO INOXIDÁVEL DE EMBUTIR, AISI 304, APLICAÇÃO PARA PIA (465 X 330 X 115MM), NÚMERO 1, ASSENTAMENTO EM BANCADA, INCLUSIVE VÁLVULA DE ESCOAMENTO DE METAL COM ACABAMENTO CROMADO, SIFÃO DE METAL TIPO COPO CROMADO, FORNECIMENTO E INSTALAÇÃO</t>
  </si>
  <si>
    <t>Cuba de aço inoxidável retangular simples sem válvula de escoamento (tipo: embutir / aplicação: pia / material: aço AISI 304 / acabamento: brilhante / altura: 115mm / largura: 330mm / comprimento: 465mm)</t>
  </si>
  <si>
    <t>SETOP-MATED-12318</t>
  </si>
  <si>
    <t>Sifão metálico para pia americana (tipo: copo / material: metal / acabamento: cromado / diâmetro de entrada: 1" / diâmetro de saída: 1.1/2")</t>
  </si>
  <si>
    <t>SETOP-MATED-11698</t>
  </si>
  <si>
    <t>SETOP-ED-50277</t>
  </si>
  <si>
    <t>Válvula de escoamento metálica para pia americana (material: metal / acabamento: cromado / diâmetro de entrada: 3.1/2")</t>
  </si>
  <si>
    <t>1.2</t>
  </si>
  <si>
    <t>1.3</t>
  </si>
  <si>
    <t>1.4</t>
  </si>
  <si>
    <t>1.5</t>
  </si>
  <si>
    <t>1.6</t>
  </si>
  <si>
    <t>1.7</t>
  </si>
  <si>
    <t>1.8</t>
  </si>
  <si>
    <t>4.4</t>
  </si>
  <si>
    <t>9.4</t>
  </si>
  <si>
    <t xml:space="preserve">TOTAL </t>
  </si>
  <si>
    <t>TOTAL  + BDI</t>
  </si>
  <si>
    <t>SETOP-ED-51003</t>
  </si>
  <si>
    <t>COMPOSIÇÃO 1</t>
  </si>
  <si>
    <t>COMPOSIÇÃO 2</t>
  </si>
  <si>
    <t>COMPOSIÇÃO 3</t>
  </si>
  <si>
    <t>Reforma Paço Municipal de Rodeiro-MG</t>
  </si>
  <si>
    <t>SETOP-ED-48467</t>
  </si>
  <si>
    <t>SETOP-ED-48343</t>
  </si>
  <si>
    <t>MURO DE CONTENÇÃO</t>
  </si>
  <si>
    <t>12.1</t>
  </si>
  <si>
    <t>12.2</t>
  </si>
  <si>
    <t>12.3</t>
  </si>
  <si>
    <t>12.4</t>
  </si>
  <si>
    <t>12.5</t>
  </si>
  <si>
    <t>12.6</t>
  </si>
  <si>
    <t xml:space="preserve">                                           ____________________________________</t>
  </si>
  <si>
    <t>Como referência utilizou-se SETOP JANEIRO/2020.</t>
  </si>
  <si>
    <t>COMPOSIÇÃO 4</t>
  </si>
  <si>
    <t>SETOP-MATED-9529</t>
  </si>
  <si>
    <t>Silicone acético (cor: incolor / aplicação: uso geral / refil: 9")</t>
  </si>
  <si>
    <t>KG</t>
  </si>
  <si>
    <t>SETOP-ED-48297</t>
  </si>
  <si>
    <t>DATA: 18/05/2020</t>
  </si>
</sst>
</file>

<file path=xl/styles.xml><?xml version="1.0" encoding="utf-8"?>
<styleSheet xmlns="http://schemas.openxmlformats.org/spreadsheetml/2006/main">
  <numFmts count="1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.00"/>
    <numFmt numFmtId="165" formatCode="&quot;R$&quot;\ #,##0.00"/>
    <numFmt numFmtId="166" formatCode="0.00####"/>
    <numFmt numFmtId="167" formatCode="0.0000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2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20"/>
      <color indexed="17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20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1"/>
      <color indexed="8"/>
      <name val="Bookman Old Style"/>
      <family val="0"/>
    </font>
    <font>
      <sz val="11"/>
      <color indexed="8"/>
      <name val="Bookman Old Style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4"/>
      <color theme="1"/>
      <name val="Times New Roman"/>
      <family val="1"/>
    </font>
    <font>
      <b/>
      <sz val="22"/>
      <color theme="1"/>
      <name val="Times New Roman"/>
      <family val="1"/>
    </font>
    <font>
      <sz val="20"/>
      <color theme="1"/>
      <name val="Calibri"/>
      <family val="2"/>
    </font>
    <font>
      <sz val="20"/>
      <color rgb="FF4F622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thin"/>
    </border>
    <border>
      <left/>
      <right style="medium"/>
      <top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/>
      <right/>
      <top style="medium"/>
      <bottom style="thin"/>
    </border>
    <border>
      <left style="thin"/>
      <right style="thin"/>
      <top/>
      <bottom style="hair"/>
    </border>
    <border>
      <left style="thin"/>
      <right style="medium"/>
      <top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/>
      <top/>
      <bottom/>
    </border>
    <border>
      <left style="thin"/>
      <right/>
      <top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 style="medium"/>
      <right/>
      <top/>
      <bottom/>
    </border>
    <border>
      <left/>
      <right style="thin"/>
      <top/>
      <bottom/>
    </border>
    <border>
      <left style="medium"/>
      <right/>
      <top style="medium"/>
      <bottom style="medium"/>
    </border>
    <border>
      <left style="medium"/>
      <right/>
      <top style="medium"/>
      <bottom/>
    </border>
    <border>
      <left style="thin"/>
      <right style="thin"/>
      <top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thin"/>
    </border>
    <border>
      <left/>
      <right style="medium"/>
      <top/>
      <bottom style="thin"/>
    </border>
    <border>
      <left/>
      <right style="thin"/>
      <top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/>
      <bottom style="hair"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medium"/>
      <right style="thin"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6" fillId="21" borderId="5" applyNumberFormat="0" applyAlignment="0" applyProtection="0"/>
    <xf numFmtId="41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327">
    <xf numFmtId="0" fontId="0" fillId="0" borderId="0" xfId="0" applyFont="1" applyAlignment="1">
      <alignment/>
    </xf>
    <xf numFmtId="0" fontId="54" fillId="0" borderId="0" xfId="0" applyFont="1" applyAlignment="1">
      <alignment/>
    </xf>
    <xf numFmtId="0" fontId="55" fillId="13" borderId="10" xfId="0" applyFont="1" applyFill="1" applyBorder="1" applyAlignment="1">
      <alignment horizontal="center" vertical="center"/>
    </xf>
    <xf numFmtId="0" fontId="56" fillId="0" borderId="11" xfId="0" applyFont="1" applyBorder="1" applyAlignment="1">
      <alignment horizontal="center" vertical="center"/>
    </xf>
    <xf numFmtId="0" fontId="56" fillId="0" borderId="12" xfId="0" applyFont="1" applyBorder="1" applyAlignment="1">
      <alignment horizontal="center" vertical="center"/>
    </xf>
    <xf numFmtId="44" fontId="56" fillId="0" borderId="12" xfId="45" applyFont="1" applyBorder="1" applyAlignment="1">
      <alignment horizontal="center" vertical="center"/>
    </xf>
    <xf numFmtId="44" fontId="55" fillId="13" borderId="13" xfId="45" applyFont="1" applyFill="1" applyBorder="1" applyAlignment="1">
      <alignment horizontal="center" vertical="center"/>
    </xf>
    <xf numFmtId="2" fontId="56" fillId="0" borderId="12" xfId="0" applyNumberFormat="1" applyFont="1" applyBorder="1" applyAlignment="1">
      <alignment horizontal="center" vertical="center"/>
    </xf>
    <xf numFmtId="0" fontId="54" fillId="33" borderId="0" xfId="0" applyFont="1" applyFill="1" applyBorder="1" applyAlignment="1">
      <alignment/>
    </xf>
    <xf numFmtId="0" fontId="56" fillId="0" borderId="12" xfId="0" applyFont="1" applyBorder="1" applyAlignment="1">
      <alignment horizontal="justify" vertical="center"/>
    </xf>
    <xf numFmtId="44" fontId="55" fillId="13" borderId="14" xfId="45" applyFont="1" applyFill="1" applyBorder="1" applyAlignment="1">
      <alignment horizontal="center" vertical="center"/>
    </xf>
    <xf numFmtId="44" fontId="56" fillId="0" borderId="15" xfId="45" applyFont="1" applyBorder="1" applyAlignment="1">
      <alignment horizontal="center" vertical="center"/>
    </xf>
    <xf numFmtId="44" fontId="55" fillId="13" borderId="16" xfId="45" applyFont="1" applyFill="1" applyBorder="1" applyAlignment="1">
      <alignment horizontal="center" vertical="center"/>
    </xf>
    <xf numFmtId="0" fontId="55" fillId="13" borderId="13" xfId="0" applyFont="1" applyFill="1" applyBorder="1" applyAlignment="1">
      <alignment horizontal="center" vertical="center"/>
    </xf>
    <xf numFmtId="0" fontId="56" fillId="0" borderId="0" xfId="0" applyFont="1" applyBorder="1" applyAlignment="1">
      <alignment horizontal="center" vertical="center"/>
    </xf>
    <xf numFmtId="0" fontId="55" fillId="13" borderId="17" xfId="0" applyFont="1" applyFill="1" applyBorder="1" applyAlignment="1">
      <alignment horizontal="center" vertical="center"/>
    </xf>
    <xf numFmtId="0" fontId="55" fillId="13" borderId="18" xfId="0" applyFont="1" applyFill="1" applyBorder="1" applyAlignment="1">
      <alignment horizontal="center" vertical="center"/>
    </xf>
    <xf numFmtId="0" fontId="55" fillId="13" borderId="19" xfId="0" applyFont="1" applyFill="1" applyBorder="1" applyAlignment="1">
      <alignment horizontal="center" vertical="center"/>
    </xf>
    <xf numFmtId="0" fontId="55" fillId="0" borderId="0" xfId="0" applyFont="1" applyBorder="1" applyAlignment="1">
      <alignment horizontal="center" vertical="center"/>
    </xf>
    <xf numFmtId="0" fontId="55" fillId="0" borderId="0" xfId="0" applyFont="1" applyBorder="1" applyAlignment="1">
      <alignment horizontal="center" vertical="center" wrapText="1"/>
    </xf>
    <xf numFmtId="0" fontId="56" fillId="0" borderId="0" xfId="0" applyFont="1" applyBorder="1" applyAlignment="1">
      <alignment horizontal="center"/>
    </xf>
    <xf numFmtId="0" fontId="55" fillId="13" borderId="18" xfId="0" applyFont="1" applyFill="1" applyBorder="1" applyAlignment="1">
      <alignment horizontal="right" vertical="center"/>
    </xf>
    <xf numFmtId="0" fontId="56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44" fontId="55" fillId="13" borderId="17" xfId="45" applyFont="1" applyFill="1" applyBorder="1" applyAlignment="1">
      <alignment horizontal="center" vertical="center"/>
    </xf>
    <xf numFmtId="44" fontId="56" fillId="0" borderId="20" xfId="45" applyFont="1" applyBorder="1" applyAlignment="1">
      <alignment horizontal="center" vertical="center"/>
    </xf>
    <xf numFmtId="44" fontId="55" fillId="13" borderId="0" xfId="45" applyFont="1" applyFill="1" applyBorder="1" applyAlignment="1">
      <alignment horizontal="center" vertical="center"/>
    </xf>
    <xf numFmtId="44" fontId="56" fillId="0" borderId="0" xfId="45" applyFont="1" applyBorder="1" applyAlignment="1">
      <alignment horizontal="center" vertical="center"/>
    </xf>
    <xf numFmtId="0" fontId="56" fillId="0" borderId="0" xfId="0" applyFont="1" applyBorder="1" applyAlignment="1">
      <alignment horizontal="left" vertical="center"/>
    </xf>
    <xf numFmtId="0" fontId="55" fillId="0" borderId="21" xfId="0" applyFont="1" applyBorder="1" applyAlignment="1">
      <alignment horizontal="center" vertical="center" wrapText="1"/>
    </xf>
    <xf numFmtId="0" fontId="56" fillId="33" borderId="0" xfId="0" applyFont="1" applyFill="1" applyBorder="1" applyAlignment="1">
      <alignment horizontal="center" vertical="center"/>
    </xf>
    <xf numFmtId="0" fontId="56" fillId="0" borderId="0" xfId="0" applyFont="1" applyAlignment="1">
      <alignment/>
    </xf>
    <xf numFmtId="0" fontId="7" fillId="33" borderId="14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 horizontal="center" vertical="center"/>
    </xf>
    <xf numFmtId="0" fontId="7" fillId="33" borderId="23" xfId="0" applyFont="1" applyFill="1" applyBorder="1" applyAlignment="1">
      <alignment horizontal="center" vertical="center" wrapText="1"/>
    </xf>
    <xf numFmtId="0" fontId="55" fillId="0" borderId="23" xfId="0" applyFont="1" applyBorder="1" applyAlignment="1">
      <alignment horizontal="center" vertical="center" wrapText="1"/>
    </xf>
    <xf numFmtId="0" fontId="57" fillId="13" borderId="10" xfId="0" applyFont="1" applyFill="1" applyBorder="1" applyAlignment="1">
      <alignment horizontal="center" vertical="center"/>
    </xf>
    <xf numFmtId="0" fontId="57" fillId="13" borderId="17" xfId="0" applyFont="1" applyFill="1" applyBorder="1" applyAlignment="1">
      <alignment horizontal="center" vertical="center"/>
    </xf>
    <xf numFmtId="0" fontId="57" fillId="13" borderId="18" xfId="0" applyFont="1" applyFill="1" applyBorder="1" applyAlignment="1">
      <alignment horizontal="center" vertical="center"/>
    </xf>
    <xf numFmtId="44" fontId="57" fillId="13" borderId="18" xfId="45" applyFont="1" applyFill="1" applyBorder="1" applyAlignment="1">
      <alignment horizontal="center" vertical="center"/>
    </xf>
    <xf numFmtId="44" fontId="57" fillId="13" borderId="19" xfId="45" applyFont="1" applyFill="1" applyBorder="1" applyAlignment="1">
      <alignment horizontal="center" vertical="center"/>
    </xf>
    <xf numFmtId="44" fontId="57" fillId="13" borderId="13" xfId="45" applyFont="1" applyFill="1" applyBorder="1" applyAlignment="1">
      <alignment horizontal="center" vertical="center"/>
    </xf>
    <xf numFmtId="44" fontId="57" fillId="13" borderId="14" xfId="45" applyFont="1" applyFill="1" applyBorder="1" applyAlignment="1">
      <alignment horizontal="center" vertical="center"/>
    </xf>
    <xf numFmtId="44" fontId="58" fillId="33" borderId="14" xfId="45" applyFont="1" applyFill="1" applyBorder="1" applyAlignment="1">
      <alignment horizontal="center" vertical="center"/>
    </xf>
    <xf numFmtId="44" fontId="58" fillId="13" borderId="19" xfId="0" applyNumberFormat="1" applyFont="1" applyFill="1" applyBorder="1" applyAlignment="1">
      <alignment horizontal="center" vertical="center"/>
    </xf>
    <xf numFmtId="0" fontId="57" fillId="13" borderId="19" xfId="0" applyFont="1" applyFill="1" applyBorder="1" applyAlignment="1">
      <alignment horizontal="center" vertical="center"/>
    </xf>
    <xf numFmtId="0" fontId="58" fillId="33" borderId="24" xfId="0" applyFont="1" applyFill="1" applyBorder="1" applyAlignment="1">
      <alignment horizontal="center" vertical="center"/>
    </xf>
    <xf numFmtId="0" fontId="58" fillId="33" borderId="25" xfId="0" applyFont="1" applyFill="1" applyBorder="1" applyAlignment="1">
      <alignment horizontal="center" vertical="center"/>
    </xf>
    <xf numFmtId="0" fontId="58" fillId="33" borderId="26" xfId="0" applyFont="1" applyFill="1" applyBorder="1" applyAlignment="1">
      <alignment horizontal="justify" vertical="center" wrapText="1"/>
    </xf>
    <xf numFmtId="0" fontId="58" fillId="33" borderId="13" xfId="0" applyFont="1" applyFill="1" applyBorder="1" applyAlignment="1">
      <alignment horizontal="center" vertical="center"/>
    </xf>
    <xf numFmtId="44" fontId="58" fillId="33" borderId="25" xfId="45" applyFont="1" applyFill="1" applyBorder="1" applyAlignment="1">
      <alignment horizontal="center" vertical="center"/>
    </xf>
    <xf numFmtId="0" fontId="57" fillId="0" borderId="27" xfId="0" applyFont="1" applyBorder="1" applyAlignment="1">
      <alignment horizontal="center" vertical="center"/>
    </xf>
    <xf numFmtId="0" fontId="57" fillId="0" borderId="27" xfId="0" applyFont="1" applyBorder="1" applyAlignment="1">
      <alignment horizontal="center" vertical="center" wrapText="1"/>
    </xf>
    <xf numFmtId="44" fontId="57" fillId="13" borderId="14" xfId="45" applyFont="1" applyFill="1" applyBorder="1" applyAlignment="1">
      <alignment vertical="center"/>
    </xf>
    <xf numFmtId="0" fontId="58" fillId="0" borderId="0" xfId="0" applyFont="1" applyAlignment="1">
      <alignment/>
    </xf>
    <xf numFmtId="0" fontId="57" fillId="33" borderId="0" xfId="0" applyFont="1" applyFill="1" applyBorder="1" applyAlignment="1">
      <alignment horizontal="right" vertical="center"/>
    </xf>
    <xf numFmtId="2" fontId="58" fillId="33" borderId="28" xfId="0" applyNumberFormat="1" applyFont="1" applyFill="1" applyBorder="1" applyAlignment="1">
      <alignment horizontal="center" vertical="center"/>
    </xf>
    <xf numFmtId="0" fontId="0" fillId="34" borderId="0" xfId="0" applyFill="1" applyBorder="1" applyAlignment="1">
      <alignment vertical="center"/>
    </xf>
    <xf numFmtId="0" fontId="0" fillId="34" borderId="0" xfId="0" applyFill="1" applyBorder="1" applyAlignment="1">
      <alignment vertical="center" wrapText="1"/>
    </xf>
    <xf numFmtId="0" fontId="13" fillId="34" borderId="20" xfId="0" applyFont="1" applyFill="1" applyBorder="1" applyAlignment="1">
      <alignment vertical="center"/>
    </xf>
    <xf numFmtId="0" fontId="13" fillId="34" borderId="29" xfId="0" applyFont="1" applyFill="1" applyBorder="1" applyAlignment="1">
      <alignment vertical="center"/>
    </xf>
    <xf numFmtId="0" fontId="13" fillId="34" borderId="11" xfId="0" applyFont="1" applyFill="1" applyBorder="1" applyAlignment="1">
      <alignment horizontal="center" vertical="center"/>
    </xf>
    <xf numFmtId="0" fontId="13" fillId="34" borderId="12" xfId="0" applyFont="1" applyFill="1" applyBorder="1" applyAlignment="1">
      <alignment horizontal="center" vertical="center"/>
    </xf>
    <xf numFmtId="0" fontId="13" fillId="34" borderId="12" xfId="0" applyFont="1" applyFill="1" applyBorder="1" applyAlignment="1">
      <alignment horizontal="center" vertical="center" wrapText="1"/>
    </xf>
    <xf numFmtId="0" fontId="13" fillId="34" borderId="15" xfId="0" applyFont="1" applyFill="1" applyBorder="1" applyAlignment="1">
      <alignment horizontal="center" vertical="center"/>
    </xf>
    <xf numFmtId="49" fontId="14" fillId="34" borderId="30" xfId="0" applyNumberFormat="1" applyFont="1" applyFill="1" applyBorder="1" applyAlignment="1">
      <alignment horizontal="center" vertical="center" wrapText="1"/>
    </xf>
    <xf numFmtId="10" fontId="15" fillId="34" borderId="30" xfId="0" applyNumberFormat="1" applyFont="1" applyFill="1" applyBorder="1" applyAlignment="1">
      <alignment vertical="center" wrapText="1"/>
    </xf>
    <xf numFmtId="10" fontId="16" fillId="34" borderId="30" xfId="0" applyNumberFormat="1" applyFont="1" applyFill="1" applyBorder="1" applyAlignment="1">
      <alignment vertical="center" wrapText="1"/>
    </xf>
    <xf numFmtId="10" fontId="14" fillId="34" borderId="30" xfId="0" applyNumberFormat="1" applyFont="1" applyFill="1" applyBorder="1" applyAlignment="1">
      <alignment vertical="center" wrapText="1"/>
    </xf>
    <xf numFmtId="10" fontId="17" fillId="34" borderId="30" xfId="60" applyNumberFormat="1" applyFont="1" applyFill="1" applyBorder="1" applyAlignment="1">
      <alignment vertical="center" wrapText="1"/>
    </xf>
    <xf numFmtId="10" fontId="17" fillId="34" borderId="30" xfId="0" applyNumberFormat="1" applyFont="1" applyFill="1" applyBorder="1" applyAlignment="1">
      <alignment vertical="center" wrapText="1"/>
    </xf>
    <xf numFmtId="10" fontId="17" fillId="34" borderId="31" xfId="0" applyNumberFormat="1" applyFont="1" applyFill="1" applyBorder="1" applyAlignment="1">
      <alignment vertical="center" wrapText="1"/>
    </xf>
    <xf numFmtId="49" fontId="14" fillId="34" borderId="32" xfId="0" applyNumberFormat="1" applyFont="1" applyFill="1" applyBorder="1" applyAlignment="1">
      <alignment horizontal="center" vertical="center" wrapText="1"/>
    </xf>
    <xf numFmtId="44" fontId="14" fillId="34" borderId="32" xfId="45" applyFont="1" applyFill="1" applyBorder="1" applyAlignment="1">
      <alignment vertical="center" wrapText="1"/>
    </xf>
    <xf numFmtId="165" fontId="14" fillId="34" borderId="32" xfId="0" applyNumberFormat="1" applyFont="1" applyFill="1" applyBorder="1" applyAlignment="1">
      <alignment vertical="center" wrapText="1"/>
    </xf>
    <xf numFmtId="165" fontId="14" fillId="34" borderId="33" xfId="0" applyNumberFormat="1" applyFont="1" applyFill="1" applyBorder="1" applyAlignment="1">
      <alignment vertical="center" wrapText="1"/>
    </xf>
    <xf numFmtId="10" fontId="15" fillId="34" borderId="30" xfId="60" applyNumberFormat="1" applyFont="1" applyFill="1" applyBorder="1" applyAlignment="1">
      <alignment vertical="center" wrapText="1"/>
    </xf>
    <xf numFmtId="10" fontId="15" fillId="34" borderId="31" xfId="0" applyNumberFormat="1" applyFont="1" applyFill="1" applyBorder="1" applyAlignment="1">
      <alignment vertical="center" wrapText="1"/>
    </xf>
    <xf numFmtId="4" fontId="14" fillId="34" borderId="30" xfId="0" applyNumberFormat="1" applyFont="1" applyFill="1" applyBorder="1" applyAlignment="1">
      <alignment vertical="center" wrapText="1"/>
    </xf>
    <xf numFmtId="4" fontId="14" fillId="34" borderId="31" xfId="0" applyNumberFormat="1" applyFont="1" applyFill="1" applyBorder="1" applyAlignment="1">
      <alignment vertical="center" wrapText="1"/>
    </xf>
    <xf numFmtId="165" fontId="14" fillId="34" borderId="30" xfId="0" applyNumberFormat="1" applyFont="1" applyFill="1" applyBorder="1" applyAlignment="1">
      <alignment vertical="center" wrapText="1"/>
    </xf>
    <xf numFmtId="165" fontId="14" fillId="34" borderId="31" xfId="0" applyNumberFormat="1" applyFont="1" applyFill="1" applyBorder="1" applyAlignment="1">
      <alignment vertical="center" wrapText="1"/>
    </xf>
    <xf numFmtId="10" fontId="16" fillId="34" borderId="31" xfId="0" applyNumberFormat="1" applyFont="1" applyFill="1" applyBorder="1" applyAlignment="1">
      <alignment vertical="center" wrapText="1"/>
    </xf>
    <xf numFmtId="49" fontId="16" fillId="34" borderId="34" xfId="0" applyNumberFormat="1" applyFont="1" applyFill="1" applyBorder="1" applyAlignment="1">
      <alignment horizontal="center" vertical="center" wrapText="1"/>
    </xf>
    <xf numFmtId="10" fontId="16" fillId="34" borderId="34" xfId="0" applyNumberFormat="1" applyFont="1" applyFill="1" applyBorder="1" applyAlignment="1">
      <alignment vertical="center" wrapText="1"/>
    </xf>
    <xf numFmtId="10" fontId="16" fillId="34" borderId="35" xfId="0" applyNumberFormat="1" applyFont="1" applyFill="1" applyBorder="1" applyAlignment="1">
      <alignment vertical="center" wrapText="1"/>
    </xf>
    <xf numFmtId="49" fontId="16" fillId="34" borderId="36" xfId="0" applyNumberFormat="1" applyFont="1" applyFill="1" applyBorder="1" applyAlignment="1">
      <alignment horizontal="center" vertical="center" wrapText="1"/>
    </xf>
    <xf numFmtId="164" fontId="16" fillId="34" borderId="36" xfId="0" applyNumberFormat="1" applyFont="1" applyFill="1" applyBorder="1" applyAlignment="1">
      <alignment vertical="center" wrapText="1"/>
    </xf>
    <xf numFmtId="164" fontId="16" fillId="34" borderId="37" xfId="0" applyNumberFormat="1" applyFont="1" applyFill="1" applyBorder="1" applyAlignment="1">
      <alignment vertical="center" wrapText="1"/>
    </xf>
    <xf numFmtId="0" fontId="13" fillId="34" borderId="26" xfId="0" applyFont="1" applyFill="1" applyBorder="1" applyAlignment="1">
      <alignment vertical="center"/>
    </xf>
    <xf numFmtId="0" fontId="18" fillId="34" borderId="27" xfId="0" applyFont="1" applyFill="1" applyBorder="1" applyAlignment="1">
      <alignment vertical="center"/>
    </xf>
    <xf numFmtId="0" fontId="18" fillId="34" borderId="22" xfId="0" applyFont="1" applyFill="1" applyBorder="1" applyAlignment="1">
      <alignment vertical="center"/>
    </xf>
    <xf numFmtId="0" fontId="13" fillId="34" borderId="38" xfId="0" applyFont="1" applyFill="1" applyBorder="1" applyAlignment="1">
      <alignment vertical="center"/>
    </xf>
    <xf numFmtId="0" fontId="18" fillId="34" borderId="0" xfId="0" applyFont="1" applyFill="1" applyBorder="1" applyAlignment="1">
      <alignment vertical="center"/>
    </xf>
    <xf numFmtId="0" fontId="18" fillId="34" borderId="23" xfId="0" applyFont="1" applyFill="1" applyBorder="1" applyAlignment="1">
      <alignment vertical="center"/>
    </xf>
    <xf numFmtId="0" fontId="18" fillId="34" borderId="38" xfId="0" applyFont="1" applyFill="1" applyBorder="1" applyAlignment="1">
      <alignment vertical="center"/>
    </xf>
    <xf numFmtId="0" fontId="18" fillId="34" borderId="39" xfId="0" applyFont="1" applyFill="1" applyBorder="1" applyAlignment="1">
      <alignment vertical="center"/>
    </xf>
    <xf numFmtId="0" fontId="18" fillId="34" borderId="40" xfId="0" applyFont="1" applyFill="1" applyBorder="1" applyAlignment="1">
      <alignment vertical="center"/>
    </xf>
    <xf numFmtId="0" fontId="18" fillId="34" borderId="21" xfId="0" applyFont="1" applyFill="1" applyBorder="1" applyAlignment="1">
      <alignment vertical="center"/>
    </xf>
    <xf numFmtId="0" fontId="0" fillId="34" borderId="41" xfId="0" applyFill="1" applyBorder="1" applyAlignment="1">
      <alignment vertical="center"/>
    </xf>
    <xf numFmtId="0" fontId="0" fillId="34" borderId="40" xfId="0" applyFill="1" applyBorder="1" applyAlignment="1">
      <alignment vertical="center"/>
    </xf>
    <xf numFmtId="0" fontId="0" fillId="34" borderId="40" xfId="0" applyFill="1" applyBorder="1" applyAlignment="1">
      <alignment vertical="center" wrapText="1"/>
    </xf>
    <xf numFmtId="0" fontId="0" fillId="34" borderId="21" xfId="0" applyFill="1" applyBorder="1" applyAlignment="1">
      <alignment vertical="center"/>
    </xf>
    <xf numFmtId="0" fontId="53" fillId="0" borderId="42" xfId="0" applyFont="1" applyBorder="1" applyAlignment="1">
      <alignment/>
    </xf>
    <xf numFmtId="0" fontId="53" fillId="0" borderId="0" xfId="0" applyFont="1" applyBorder="1" applyAlignment="1">
      <alignment/>
    </xf>
    <xf numFmtId="0" fontId="53" fillId="33" borderId="0" xfId="0" applyFont="1" applyFill="1" applyBorder="1" applyAlignment="1">
      <alignment horizontal="left"/>
    </xf>
    <xf numFmtId="0" fontId="53" fillId="33" borderId="0" xfId="0" applyFont="1" applyFill="1" applyBorder="1" applyAlignment="1">
      <alignment/>
    </xf>
    <xf numFmtId="0" fontId="53" fillId="33" borderId="23" xfId="0" applyFont="1" applyFill="1" applyBorder="1" applyAlignment="1">
      <alignment/>
    </xf>
    <xf numFmtId="0" fontId="0" fillId="0" borderId="42" xfId="0" applyBorder="1" applyAlignment="1">
      <alignment/>
    </xf>
    <xf numFmtId="0" fontId="0" fillId="0" borderId="0" xfId="0" applyBorder="1" applyAlignment="1">
      <alignment/>
    </xf>
    <xf numFmtId="44" fontId="0" fillId="0" borderId="0" xfId="0" applyNumberFormat="1" applyBorder="1" applyAlignment="1">
      <alignment/>
    </xf>
    <xf numFmtId="2" fontId="0" fillId="0" borderId="23" xfId="0" applyNumberFormat="1" applyBorder="1" applyAlignment="1">
      <alignment/>
    </xf>
    <xf numFmtId="0" fontId="0" fillId="0" borderId="23" xfId="0" applyBorder="1" applyAlignment="1">
      <alignment/>
    </xf>
    <xf numFmtId="44" fontId="0" fillId="0" borderId="23" xfId="0" applyNumberFormat="1" applyBorder="1" applyAlignment="1">
      <alignment/>
    </xf>
    <xf numFmtId="0" fontId="53" fillId="35" borderId="42" xfId="0" applyFont="1" applyFill="1" applyBorder="1" applyAlignment="1">
      <alignment/>
    </xf>
    <xf numFmtId="0" fontId="53" fillId="35" borderId="0" xfId="0" applyFont="1" applyFill="1" applyBorder="1" applyAlignment="1">
      <alignment/>
    </xf>
    <xf numFmtId="0" fontId="53" fillId="35" borderId="23" xfId="0" applyFont="1" applyFill="1" applyBorder="1" applyAlignment="1">
      <alignment/>
    </xf>
    <xf numFmtId="0" fontId="53" fillId="33" borderId="42" xfId="0" applyFont="1" applyFill="1" applyBorder="1" applyAlignment="1">
      <alignment horizontal="left"/>
    </xf>
    <xf numFmtId="0" fontId="53" fillId="33" borderId="42" xfId="0" applyFont="1" applyFill="1" applyBorder="1" applyAlignment="1">
      <alignment vertical="center"/>
    </xf>
    <xf numFmtId="0" fontId="53" fillId="33" borderId="0" xfId="0" applyFont="1" applyFill="1" applyBorder="1" applyAlignment="1">
      <alignment vertical="center" wrapText="1"/>
    </xf>
    <xf numFmtId="0" fontId="53" fillId="33" borderId="0" xfId="0" applyFont="1" applyFill="1" applyBorder="1" applyAlignment="1">
      <alignment vertical="center"/>
    </xf>
    <xf numFmtId="0" fontId="53" fillId="33" borderId="23" xfId="0" applyFont="1" applyFill="1" applyBorder="1" applyAlignment="1">
      <alignment vertical="center"/>
    </xf>
    <xf numFmtId="0" fontId="53" fillId="35" borderId="42" xfId="0" applyFont="1" applyFill="1" applyBorder="1" applyAlignment="1">
      <alignment vertical="center"/>
    </xf>
    <xf numFmtId="0" fontId="53" fillId="35" borderId="0" xfId="0" applyFont="1" applyFill="1" applyBorder="1" applyAlignment="1">
      <alignment vertical="center" wrapText="1"/>
    </xf>
    <xf numFmtId="0" fontId="53" fillId="35" borderId="0" xfId="0" applyFont="1" applyFill="1" applyBorder="1" applyAlignment="1">
      <alignment vertical="center"/>
    </xf>
    <xf numFmtId="0" fontId="53" fillId="35" borderId="23" xfId="0" applyFont="1" applyFill="1" applyBorder="1" applyAlignment="1">
      <alignment vertical="center"/>
    </xf>
    <xf numFmtId="0" fontId="53" fillId="0" borderId="42" xfId="0" applyFont="1" applyBorder="1" applyAlignment="1">
      <alignment vertical="center"/>
    </xf>
    <xf numFmtId="0" fontId="53" fillId="0" borderId="0" xfId="0" applyFont="1" applyBorder="1" applyAlignment="1">
      <alignment vertical="center" wrapText="1"/>
    </xf>
    <xf numFmtId="0" fontId="5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0" xfId="0" applyBorder="1" applyAlignment="1">
      <alignment vertical="center" wrapText="1"/>
    </xf>
    <xf numFmtId="44" fontId="0" fillId="0" borderId="0" xfId="0" applyNumberFormat="1" applyBorder="1" applyAlignment="1">
      <alignment vertical="center"/>
    </xf>
    <xf numFmtId="2" fontId="0" fillId="0" borderId="23" xfId="0" applyNumberFormat="1" applyBorder="1" applyAlignment="1">
      <alignment vertical="center"/>
    </xf>
    <xf numFmtId="44" fontId="0" fillId="0" borderId="23" xfId="0" applyNumberFormat="1" applyBorder="1" applyAlignment="1">
      <alignment vertical="center"/>
    </xf>
    <xf numFmtId="0" fontId="47" fillId="0" borderId="0" xfId="0" applyFont="1" applyBorder="1" applyAlignment="1">
      <alignment vertical="center" wrapText="1"/>
    </xf>
    <xf numFmtId="166" fontId="0" fillId="0" borderId="0" xfId="0" applyNumberFormat="1" applyBorder="1" applyAlignment="1">
      <alignment vertical="center"/>
    </xf>
    <xf numFmtId="166" fontId="0" fillId="0" borderId="23" xfId="0" applyNumberFormat="1" applyBorder="1" applyAlignment="1">
      <alignment vertical="center"/>
    </xf>
    <xf numFmtId="49" fontId="0" fillId="0" borderId="0" xfId="0" applyNumberFormat="1" applyBorder="1" applyAlignment="1">
      <alignment vertical="center"/>
    </xf>
    <xf numFmtId="0" fontId="0" fillId="0" borderId="4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0" xfId="0" applyBorder="1" applyAlignment="1">
      <alignment vertical="center" wrapText="1"/>
    </xf>
    <xf numFmtId="0" fontId="0" fillId="0" borderId="40" xfId="0" applyBorder="1" applyAlignment="1">
      <alignment vertical="center"/>
    </xf>
    <xf numFmtId="0" fontId="53" fillId="0" borderId="40" xfId="0" applyFont="1" applyBorder="1" applyAlignment="1">
      <alignment vertical="center"/>
    </xf>
    <xf numFmtId="44" fontId="0" fillId="0" borderId="21" xfId="0" applyNumberFormat="1" applyBorder="1" applyAlignment="1">
      <alignment vertical="center"/>
    </xf>
    <xf numFmtId="167" fontId="0" fillId="0" borderId="0" xfId="0" applyNumberFormat="1" applyBorder="1" applyAlignment="1">
      <alignment/>
    </xf>
    <xf numFmtId="167" fontId="0" fillId="0" borderId="23" xfId="0" applyNumberFormat="1" applyBorder="1" applyAlignment="1">
      <alignment/>
    </xf>
    <xf numFmtId="167" fontId="0" fillId="0" borderId="0" xfId="0" applyNumberFormat="1" applyBorder="1" applyAlignment="1">
      <alignment vertical="center"/>
    </xf>
    <xf numFmtId="167" fontId="0" fillId="0" borderId="23" xfId="0" applyNumberFormat="1" applyBorder="1" applyAlignment="1">
      <alignment vertical="center"/>
    </xf>
    <xf numFmtId="0" fontId="0" fillId="0" borderId="0" xfId="0" applyFont="1" applyAlignment="1">
      <alignment vertical="center"/>
    </xf>
    <xf numFmtId="0" fontId="59" fillId="0" borderId="0" xfId="0" applyFont="1" applyAlignment="1">
      <alignment vertical="center"/>
    </xf>
    <xf numFmtId="0" fontId="60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justify" vertical="center" wrapText="1"/>
    </xf>
    <xf numFmtId="0" fontId="53" fillId="0" borderId="0" xfId="0" applyFont="1" applyBorder="1" applyAlignment="1">
      <alignment horizontal="justify" vertical="center" wrapText="1"/>
    </xf>
    <xf numFmtId="0" fontId="58" fillId="33" borderId="11" xfId="0" applyFont="1" applyFill="1" applyBorder="1" applyAlignment="1">
      <alignment horizontal="center" vertical="center"/>
    </xf>
    <xf numFmtId="0" fontId="58" fillId="33" borderId="12" xfId="0" applyFont="1" applyFill="1" applyBorder="1" applyAlignment="1">
      <alignment horizontal="center" vertical="center"/>
    </xf>
    <xf numFmtId="0" fontId="58" fillId="33" borderId="12" xfId="0" applyFont="1" applyFill="1" applyBorder="1" applyAlignment="1">
      <alignment horizontal="justify" vertical="center"/>
    </xf>
    <xf numFmtId="2" fontId="58" fillId="33" borderId="12" xfId="0" applyNumberFormat="1" applyFont="1" applyFill="1" applyBorder="1" applyAlignment="1">
      <alignment horizontal="center" vertical="center"/>
    </xf>
    <xf numFmtId="44" fontId="58" fillId="33" borderId="20" xfId="0" applyNumberFormat="1" applyFont="1" applyFill="1" applyBorder="1" applyAlignment="1">
      <alignment horizontal="center" vertical="center"/>
    </xf>
    <xf numFmtId="44" fontId="58" fillId="33" borderId="28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44" fontId="58" fillId="33" borderId="12" xfId="0" applyNumberFormat="1" applyFont="1" applyFill="1" applyBorder="1" applyAlignment="1">
      <alignment horizontal="center" vertical="center"/>
    </xf>
    <xf numFmtId="44" fontId="58" fillId="33" borderId="12" xfId="45" applyFont="1" applyFill="1" applyBorder="1" applyAlignment="1">
      <alignment horizontal="center" vertical="center"/>
    </xf>
    <xf numFmtId="0" fontId="58" fillId="33" borderId="26" xfId="0" applyFont="1" applyFill="1" applyBorder="1" applyAlignment="1">
      <alignment horizontal="justify" vertical="center"/>
    </xf>
    <xf numFmtId="0" fontId="58" fillId="33" borderId="13" xfId="0" applyFont="1" applyFill="1" applyBorder="1" applyAlignment="1">
      <alignment wrapText="1"/>
    </xf>
    <xf numFmtId="0" fontId="58" fillId="33" borderId="13" xfId="0" applyFont="1" applyFill="1" applyBorder="1" applyAlignment="1">
      <alignment horizontal="justify" vertical="center"/>
    </xf>
    <xf numFmtId="2" fontId="58" fillId="33" borderId="13" xfId="0" applyNumberFormat="1" applyFont="1" applyFill="1" applyBorder="1" applyAlignment="1">
      <alignment horizontal="center" vertical="center"/>
    </xf>
    <xf numFmtId="0" fontId="58" fillId="33" borderId="13" xfId="0" applyFont="1" applyFill="1" applyBorder="1" applyAlignment="1">
      <alignment horizontal="justify" vertical="center" wrapText="1"/>
    </xf>
    <xf numFmtId="0" fontId="58" fillId="33" borderId="25" xfId="0" applyFont="1" applyFill="1" applyBorder="1" applyAlignment="1">
      <alignment horizontal="justify" vertical="center"/>
    </xf>
    <xf numFmtId="2" fontId="58" fillId="33" borderId="25" xfId="0" applyNumberFormat="1" applyFont="1" applyFill="1" applyBorder="1" applyAlignment="1">
      <alignment horizontal="center" vertical="center"/>
    </xf>
    <xf numFmtId="0" fontId="58" fillId="33" borderId="10" xfId="0" applyFont="1" applyFill="1" applyBorder="1" applyAlignment="1">
      <alignment horizontal="center" vertical="center"/>
    </xf>
    <xf numFmtId="2" fontId="58" fillId="33" borderId="19" xfId="0" applyNumberFormat="1" applyFont="1" applyFill="1" applyBorder="1" applyAlignment="1">
      <alignment horizontal="center" vertical="center"/>
    </xf>
    <xf numFmtId="44" fontId="58" fillId="33" borderId="17" xfId="0" applyNumberFormat="1" applyFont="1" applyFill="1" applyBorder="1" applyAlignment="1">
      <alignment horizontal="center" vertical="center"/>
    </xf>
    <xf numFmtId="44" fontId="58" fillId="33" borderId="13" xfId="45" applyFont="1" applyFill="1" applyBorder="1" applyAlignment="1">
      <alignment horizontal="center" vertical="center"/>
    </xf>
    <xf numFmtId="0" fontId="14" fillId="34" borderId="32" xfId="0" applyNumberFormat="1" applyFont="1" applyFill="1" applyBorder="1" applyAlignment="1">
      <alignment vertical="center" wrapText="1"/>
    </xf>
    <xf numFmtId="0" fontId="13" fillId="34" borderId="42" xfId="0" applyFont="1" applyFill="1" applyBorder="1" applyAlignment="1">
      <alignment horizontal="center" wrapText="1"/>
    </xf>
    <xf numFmtId="0" fontId="13" fillId="34" borderId="0" xfId="0" applyFont="1" applyFill="1" applyBorder="1" applyAlignment="1">
      <alignment horizontal="center" wrapText="1"/>
    </xf>
    <xf numFmtId="0" fontId="13" fillId="34" borderId="43" xfId="0" applyFont="1" applyFill="1" applyBorder="1" applyAlignment="1">
      <alignment horizontal="center" wrapText="1"/>
    </xf>
    <xf numFmtId="0" fontId="56" fillId="0" borderId="44" xfId="0" applyFont="1" applyBorder="1" applyAlignment="1">
      <alignment horizontal="left" vertical="center"/>
    </xf>
    <xf numFmtId="0" fontId="56" fillId="0" borderId="18" xfId="0" applyFont="1" applyBorder="1" applyAlignment="1">
      <alignment horizontal="left" vertical="center"/>
    </xf>
    <xf numFmtId="0" fontId="56" fillId="0" borderId="42" xfId="0" applyFont="1" applyBorder="1" applyAlignment="1">
      <alignment horizontal="center" vertical="center"/>
    </xf>
    <xf numFmtId="0" fontId="56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41" xfId="0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horizontal="center" vertical="center" wrapText="1"/>
    </xf>
    <xf numFmtId="0" fontId="56" fillId="0" borderId="45" xfId="0" applyFont="1" applyBorder="1" applyAlignment="1">
      <alignment horizontal="center" vertical="center"/>
    </xf>
    <xf numFmtId="0" fontId="56" fillId="0" borderId="27" xfId="0" applyFont="1" applyBorder="1" applyAlignment="1">
      <alignment horizontal="center" vertical="center"/>
    </xf>
    <xf numFmtId="0" fontId="7" fillId="0" borderId="4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57" fillId="0" borderId="25" xfId="0" applyFont="1" applyBorder="1" applyAlignment="1">
      <alignment horizontal="center" vertical="center" wrapText="1"/>
    </xf>
    <xf numFmtId="0" fontId="57" fillId="0" borderId="46" xfId="0" applyFont="1" applyBorder="1" applyAlignment="1">
      <alignment horizontal="center" vertical="center" wrapText="1"/>
    </xf>
    <xf numFmtId="0" fontId="61" fillId="0" borderId="26" xfId="0" applyFont="1" applyBorder="1" applyAlignment="1">
      <alignment horizontal="center" vertical="center"/>
    </xf>
    <xf numFmtId="0" fontId="61" fillId="0" borderId="27" xfId="0" applyFont="1" applyBorder="1" applyAlignment="1">
      <alignment horizontal="center" vertical="center"/>
    </xf>
    <xf numFmtId="0" fontId="61" fillId="0" borderId="47" xfId="0" applyFont="1" applyBorder="1" applyAlignment="1">
      <alignment horizontal="center" vertical="center"/>
    </xf>
    <xf numFmtId="0" fontId="61" fillId="0" borderId="48" xfId="0" applyFont="1" applyBorder="1" applyAlignment="1">
      <alignment horizontal="center" vertical="center"/>
    </xf>
    <xf numFmtId="0" fontId="56" fillId="0" borderId="49" xfId="0" applyFont="1" applyBorder="1" applyAlignment="1">
      <alignment horizontal="left" vertical="center"/>
    </xf>
    <xf numFmtId="0" fontId="56" fillId="0" borderId="50" xfId="0" applyFont="1" applyBorder="1" applyAlignment="1">
      <alignment horizontal="left" vertical="center"/>
    </xf>
    <xf numFmtId="0" fontId="56" fillId="0" borderId="51" xfId="0" applyFont="1" applyBorder="1" applyAlignment="1">
      <alignment horizontal="left" vertical="center"/>
    </xf>
    <xf numFmtId="0" fontId="56" fillId="0" borderId="39" xfId="0" applyFont="1" applyBorder="1" applyAlignment="1">
      <alignment horizontal="left" vertical="center"/>
    </xf>
    <xf numFmtId="0" fontId="56" fillId="0" borderId="40" xfId="0" applyFont="1" applyBorder="1" applyAlignment="1">
      <alignment horizontal="left" vertical="center"/>
    </xf>
    <xf numFmtId="0" fontId="57" fillId="0" borderId="52" xfId="0" applyFont="1" applyBorder="1" applyAlignment="1">
      <alignment horizontal="center" vertical="center"/>
    </xf>
    <xf numFmtId="0" fontId="57" fillId="0" borderId="53" xfId="0" applyFont="1" applyBorder="1" applyAlignment="1">
      <alignment horizontal="center" vertical="center"/>
    </xf>
    <xf numFmtId="10" fontId="57" fillId="0" borderId="54" xfId="0" applyNumberFormat="1" applyFont="1" applyBorder="1" applyAlignment="1">
      <alignment horizontal="center" vertical="center"/>
    </xf>
    <xf numFmtId="10" fontId="57" fillId="0" borderId="55" xfId="0" applyNumberFormat="1" applyFont="1" applyBorder="1" applyAlignment="1">
      <alignment horizontal="center" vertical="center"/>
    </xf>
    <xf numFmtId="0" fontId="62" fillId="0" borderId="27" xfId="0" applyFont="1" applyBorder="1" applyAlignment="1">
      <alignment horizontal="center" vertical="center" wrapText="1"/>
    </xf>
    <xf numFmtId="0" fontId="62" fillId="0" borderId="22" xfId="0" applyFont="1" applyBorder="1" applyAlignment="1">
      <alignment horizontal="center" vertical="center" wrapText="1"/>
    </xf>
    <xf numFmtId="0" fontId="62" fillId="0" borderId="40" xfId="0" applyFont="1" applyBorder="1" applyAlignment="1">
      <alignment horizontal="center" vertical="center" wrapText="1"/>
    </xf>
    <xf numFmtId="0" fontId="62" fillId="0" borderId="21" xfId="0" applyFont="1" applyBorder="1" applyAlignment="1">
      <alignment horizontal="center" vertical="center" wrapText="1"/>
    </xf>
    <xf numFmtId="0" fontId="56" fillId="0" borderId="40" xfId="0" applyFont="1" applyBorder="1" applyAlignment="1">
      <alignment horizontal="center"/>
    </xf>
    <xf numFmtId="0" fontId="57" fillId="0" borderId="15" xfId="0" applyFont="1" applyBorder="1" applyAlignment="1">
      <alignment horizontal="center" vertical="center" wrapText="1"/>
    </xf>
    <xf numFmtId="0" fontId="57" fillId="0" borderId="56" xfId="0" applyFont="1" applyBorder="1" applyAlignment="1">
      <alignment horizontal="center" vertical="center" wrapText="1"/>
    </xf>
    <xf numFmtId="0" fontId="57" fillId="0" borderId="11" xfId="0" applyFont="1" applyBorder="1" applyAlignment="1">
      <alignment horizontal="center" vertical="center"/>
    </xf>
    <xf numFmtId="0" fontId="57" fillId="0" borderId="57" xfId="0" applyFont="1" applyBorder="1" applyAlignment="1">
      <alignment horizontal="center" vertical="center"/>
    </xf>
    <xf numFmtId="0" fontId="57" fillId="0" borderId="12" xfId="0" applyFont="1" applyBorder="1" applyAlignment="1">
      <alignment horizontal="center" vertical="center" wrapText="1"/>
    </xf>
    <xf numFmtId="0" fontId="57" fillId="0" borderId="58" xfId="0" applyFont="1" applyBorder="1" applyAlignment="1">
      <alignment horizontal="center" vertical="center" wrapText="1"/>
    </xf>
    <xf numFmtId="0" fontId="54" fillId="0" borderId="45" xfId="0" applyFont="1" applyBorder="1" applyAlignment="1">
      <alignment horizontal="center"/>
    </xf>
    <xf numFmtId="0" fontId="54" fillId="0" borderId="27" xfId="0" applyFont="1" applyBorder="1" applyAlignment="1">
      <alignment horizontal="center"/>
    </xf>
    <xf numFmtId="0" fontId="54" fillId="0" borderId="42" xfId="0" applyFont="1" applyBorder="1" applyAlignment="1">
      <alignment horizontal="center"/>
    </xf>
    <xf numFmtId="0" fontId="54" fillId="0" borderId="0" xfId="0" applyFont="1" applyBorder="1" applyAlignment="1">
      <alignment horizontal="center"/>
    </xf>
    <xf numFmtId="0" fontId="61" fillId="0" borderId="11" xfId="0" applyFont="1" applyBorder="1" applyAlignment="1">
      <alignment horizontal="center" vertical="center"/>
    </xf>
    <xf numFmtId="0" fontId="61" fillId="0" borderId="12" xfId="0" applyFont="1" applyBorder="1" applyAlignment="1">
      <alignment horizontal="center" vertical="center"/>
    </xf>
    <xf numFmtId="0" fontId="61" fillId="0" borderId="59" xfId="0" applyFont="1" applyBorder="1" applyAlignment="1">
      <alignment horizontal="center" vertical="center"/>
    </xf>
    <xf numFmtId="0" fontId="61" fillId="0" borderId="60" xfId="0" applyFont="1" applyBorder="1" applyAlignment="1">
      <alignment horizontal="center" vertical="center"/>
    </xf>
    <xf numFmtId="0" fontId="56" fillId="0" borderId="59" xfId="0" applyFont="1" applyBorder="1" applyAlignment="1">
      <alignment horizontal="center"/>
    </xf>
    <xf numFmtId="0" fontId="56" fillId="0" borderId="60" xfId="0" applyFont="1" applyBorder="1" applyAlignment="1">
      <alignment horizontal="center"/>
    </xf>
    <xf numFmtId="0" fontId="56" fillId="0" borderId="57" xfId="0" applyFont="1" applyBorder="1" applyAlignment="1">
      <alignment horizontal="center"/>
    </xf>
    <xf numFmtId="0" fontId="56" fillId="0" borderId="58" xfId="0" applyFont="1" applyBorder="1" applyAlignment="1">
      <alignment horizontal="center"/>
    </xf>
    <xf numFmtId="0" fontId="57" fillId="0" borderId="12" xfId="0" applyFont="1" applyBorder="1" applyAlignment="1">
      <alignment horizontal="center" vertical="center"/>
    </xf>
    <xf numFmtId="0" fontId="57" fillId="0" borderId="58" xfId="0" applyFont="1" applyBorder="1" applyAlignment="1">
      <alignment horizontal="center" vertical="center"/>
    </xf>
    <xf numFmtId="0" fontId="57" fillId="0" borderId="25" xfId="0" applyFont="1" applyBorder="1" applyAlignment="1">
      <alignment horizontal="center" vertical="center"/>
    </xf>
    <xf numFmtId="0" fontId="57" fillId="0" borderId="61" xfId="0" applyFont="1" applyBorder="1" applyAlignment="1">
      <alignment horizontal="center" vertical="center"/>
    </xf>
    <xf numFmtId="14" fontId="57" fillId="0" borderId="62" xfId="0" applyNumberFormat="1" applyFont="1" applyBorder="1" applyAlignment="1">
      <alignment horizontal="center" vertical="center"/>
    </xf>
    <xf numFmtId="0" fontId="57" fillId="0" borderId="46" xfId="0" applyFont="1" applyBorder="1" applyAlignment="1">
      <alignment horizontal="center" vertical="center"/>
    </xf>
    <xf numFmtId="0" fontId="57" fillId="0" borderId="63" xfId="0" applyFont="1" applyBorder="1" applyAlignment="1">
      <alignment horizontal="center" vertical="center" wrapText="1"/>
    </xf>
    <xf numFmtId="0" fontId="57" fillId="0" borderId="64" xfId="0" applyFont="1" applyBorder="1" applyAlignment="1">
      <alignment horizontal="center" vertical="center" wrapText="1"/>
    </xf>
    <xf numFmtId="0" fontId="56" fillId="0" borderId="18" xfId="0" applyFont="1" applyBorder="1" applyAlignment="1">
      <alignment horizontal="center" vertical="center"/>
    </xf>
    <xf numFmtId="0" fontId="56" fillId="0" borderId="0" xfId="0" applyFont="1" applyBorder="1" applyAlignment="1">
      <alignment horizontal="center"/>
    </xf>
    <xf numFmtId="0" fontId="55" fillId="13" borderId="44" xfId="0" applyFont="1" applyFill="1" applyBorder="1" applyAlignment="1">
      <alignment horizontal="right" vertical="center"/>
    </xf>
    <xf numFmtId="0" fontId="55" fillId="13" borderId="18" xfId="0" applyFont="1" applyFill="1" applyBorder="1" applyAlignment="1">
      <alignment horizontal="right" vertical="center"/>
    </xf>
    <xf numFmtId="0" fontId="57" fillId="13" borderId="44" xfId="0" applyFont="1" applyFill="1" applyBorder="1" applyAlignment="1">
      <alignment horizontal="right" vertical="center"/>
    </xf>
    <xf numFmtId="0" fontId="57" fillId="13" borderId="18" xfId="0" applyFont="1" applyFill="1" applyBorder="1" applyAlignment="1">
      <alignment horizontal="right" vertical="center"/>
    </xf>
    <xf numFmtId="0" fontId="8" fillId="0" borderId="42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56" fillId="0" borderId="14" xfId="0" applyFont="1" applyBorder="1" applyAlignment="1">
      <alignment horizontal="left" vertical="center"/>
    </xf>
    <xf numFmtId="0" fontId="56" fillId="0" borderId="45" xfId="0" applyFont="1" applyBorder="1" applyAlignment="1">
      <alignment horizontal="left" vertical="center"/>
    </xf>
    <xf numFmtId="0" fontId="56" fillId="0" borderId="27" xfId="0" applyFont="1" applyBorder="1" applyAlignment="1">
      <alignment horizontal="left" vertical="center"/>
    </xf>
    <xf numFmtId="0" fontId="56" fillId="0" borderId="22" xfId="0" applyFont="1" applyBorder="1" applyAlignment="1">
      <alignment horizontal="left" vertical="center"/>
    </xf>
    <xf numFmtId="0" fontId="56" fillId="0" borderId="23" xfId="0" applyFont="1" applyBorder="1" applyAlignment="1">
      <alignment horizontal="center" vertical="center"/>
    </xf>
    <xf numFmtId="0" fontId="7" fillId="0" borderId="42" xfId="0" applyFont="1" applyFill="1" applyBorder="1" applyAlignment="1">
      <alignment horizontal="center" vertical="center"/>
    </xf>
    <xf numFmtId="44" fontId="57" fillId="13" borderId="18" xfId="45" applyFont="1" applyFill="1" applyBorder="1" applyAlignment="1">
      <alignment horizontal="center" vertical="center"/>
    </xf>
    <xf numFmtId="0" fontId="57" fillId="0" borderId="0" xfId="0" applyFont="1" applyBorder="1" applyAlignment="1">
      <alignment horizontal="right" vertical="center"/>
    </xf>
    <xf numFmtId="0" fontId="7" fillId="0" borderId="23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 wrapText="1"/>
    </xf>
    <xf numFmtId="0" fontId="63" fillId="0" borderId="45" xfId="0" applyFont="1" applyBorder="1" applyAlignment="1">
      <alignment horizontal="center" vertical="center"/>
    </xf>
    <xf numFmtId="0" fontId="63" fillId="0" borderId="27" xfId="0" applyFont="1" applyBorder="1" applyAlignment="1">
      <alignment horizontal="center" vertical="center"/>
    </xf>
    <xf numFmtId="0" fontId="63" fillId="0" borderId="22" xfId="0" applyFont="1" applyBorder="1" applyAlignment="1">
      <alignment horizontal="center" vertical="center"/>
    </xf>
    <xf numFmtId="0" fontId="63" fillId="0" borderId="42" xfId="0" applyFont="1" applyBorder="1" applyAlignment="1">
      <alignment horizontal="center" vertical="center"/>
    </xf>
    <xf numFmtId="0" fontId="63" fillId="0" borderId="0" xfId="0" applyFont="1" applyBorder="1" applyAlignment="1">
      <alignment horizontal="center" vertical="center"/>
    </xf>
    <xf numFmtId="0" fontId="63" fillId="0" borderId="23" xfId="0" applyFont="1" applyBorder="1" applyAlignment="1">
      <alignment horizontal="center" vertical="center"/>
    </xf>
    <xf numFmtId="0" fontId="63" fillId="0" borderId="65" xfId="0" applyFont="1" applyBorder="1" applyAlignment="1">
      <alignment horizontal="center" vertical="center"/>
    </xf>
    <xf numFmtId="0" fontId="63" fillId="0" borderId="48" xfId="0" applyFont="1" applyBorder="1" applyAlignment="1">
      <alignment horizontal="center" vertical="center"/>
    </xf>
    <xf numFmtId="0" fontId="63" fillId="0" borderId="66" xfId="0" applyFont="1" applyBorder="1" applyAlignment="1">
      <alignment horizontal="center" vertical="center"/>
    </xf>
    <xf numFmtId="0" fontId="13" fillId="34" borderId="42" xfId="0" applyFont="1" applyFill="1" applyBorder="1" applyAlignment="1">
      <alignment horizontal="center" vertical="center"/>
    </xf>
    <xf numFmtId="0" fontId="13" fillId="34" borderId="0" xfId="0" applyFont="1" applyFill="1" applyBorder="1" applyAlignment="1">
      <alignment horizontal="center" vertical="center"/>
    </xf>
    <xf numFmtId="0" fontId="13" fillId="34" borderId="43" xfId="0" applyFont="1" applyFill="1" applyBorder="1" applyAlignment="1">
      <alignment horizontal="center" vertical="center"/>
    </xf>
    <xf numFmtId="0" fontId="18" fillId="34" borderId="41" xfId="0" applyFont="1" applyFill="1" applyBorder="1" applyAlignment="1">
      <alignment horizontal="center"/>
    </xf>
    <xf numFmtId="0" fontId="18" fillId="34" borderId="40" xfId="0" applyFont="1" applyFill="1" applyBorder="1" applyAlignment="1">
      <alignment horizontal="center"/>
    </xf>
    <xf numFmtId="0" fontId="18" fillId="34" borderId="67" xfId="0" applyFont="1" applyFill="1" applyBorder="1" applyAlignment="1">
      <alignment horizontal="center"/>
    </xf>
    <xf numFmtId="0" fontId="64" fillId="0" borderId="45" xfId="0" applyFont="1" applyBorder="1" applyAlignment="1">
      <alignment horizontal="center" vertical="center" wrapText="1"/>
    </xf>
    <xf numFmtId="0" fontId="64" fillId="0" borderId="27" xfId="0" applyFont="1" applyBorder="1" applyAlignment="1">
      <alignment horizontal="center" vertical="center" wrapText="1"/>
    </xf>
    <xf numFmtId="0" fontId="64" fillId="0" borderId="22" xfId="0" applyFont="1" applyBorder="1" applyAlignment="1">
      <alignment horizontal="center" vertical="center" wrapText="1"/>
    </xf>
    <xf numFmtId="0" fontId="64" fillId="0" borderId="42" xfId="0" applyFont="1" applyBorder="1" applyAlignment="1">
      <alignment horizontal="center" vertical="center" wrapText="1"/>
    </xf>
    <xf numFmtId="0" fontId="64" fillId="0" borderId="0" xfId="0" applyFont="1" applyBorder="1" applyAlignment="1">
      <alignment horizontal="center" vertical="center" wrapText="1"/>
    </xf>
    <xf numFmtId="0" fontId="64" fillId="0" borderId="23" xfId="0" applyFont="1" applyBorder="1" applyAlignment="1">
      <alignment horizontal="center" vertical="center" wrapText="1"/>
    </xf>
    <xf numFmtId="0" fontId="12" fillId="34" borderId="44" xfId="0" applyFont="1" applyFill="1" applyBorder="1" applyAlignment="1">
      <alignment horizontal="center" vertical="center"/>
    </xf>
    <xf numFmtId="0" fontId="12" fillId="34" borderId="18" xfId="0" applyFont="1" applyFill="1" applyBorder="1" applyAlignment="1">
      <alignment horizontal="center" vertical="center"/>
    </xf>
    <xf numFmtId="0" fontId="12" fillId="34" borderId="14" xfId="0" applyFont="1" applyFill="1" applyBorder="1" applyAlignment="1">
      <alignment horizontal="center" vertical="center"/>
    </xf>
    <xf numFmtId="0" fontId="13" fillId="34" borderId="68" xfId="0" applyFont="1" applyFill="1" applyBorder="1" applyAlignment="1">
      <alignment horizontal="left" vertical="center"/>
    </xf>
    <xf numFmtId="0" fontId="13" fillId="34" borderId="29" xfId="0" applyFont="1" applyFill="1" applyBorder="1" applyAlignment="1">
      <alignment horizontal="left" vertical="center"/>
    </xf>
    <xf numFmtId="0" fontId="13" fillId="34" borderId="69" xfId="0" applyFont="1" applyFill="1" applyBorder="1" applyAlignment="1">
      <alignment horizontal="left" vertical="center"/>
    </xf>
    <xf numFmtId="164" fontId="13" fillId="34" borderId="29" xfId="0" applyNumberFormat="1" applyFont="1" applyFill="1" applyBorder="1" applyAlignment="1">
      <alignment horizontal="left" vertical="center"/>
    </xf>
    <xf numFmtId="164" fontId="13" fillId="34" borderId="69" xfId="0" applyNumberFormat="1" applyFont="1" applyFill="1" applyBorder="1" applyAlignment="1">
      <alignment horizontal="left" vertical="center"/>
    </xf>
    <xf numFmtId="0" fontId="13" fillId="34" borderId="20" xfId="0" applyFont="1" applyFill="1" applyBorder="1" applyAlignment="1">
      <alignment horizontal="left" vertical="center"/>
    </xf>
    <xf numFmtId="0" fontId="13" fillId="34" borderId="70" xfId="0" applyFont="1" applyFill="1" applyBorder="1" applyAlignment="1">
      <alignment horizontal="left" vertical="center"/>
    </xf>
    <xf numFmtId="0" fontId="13" fillId="34" borderId="71" xfId="0" applyFont="1" applyFill="1" applyBorder="1" applyAlignment="1" quotePrefix="1">
      <alignment horizontal="left" vertical="center"/>
    </xf>
    <xf numFmtId="0" fontId="13" fillId="34" borderId="72" xfId="0" applyFont="1" applyFill="1" applyBorder="1" applyAlignment="1" quotePrefix="1">
      <alignment horizontal="left" vertical="center"/>
    </xf>
    <xf numFmtId="0" fontId="13" fillId="34" borderId="73" xfId="0" applyFont="1" applyFill="1" applyBorder="1" applyAlignment="1" quotePrefix="1">
      <alignment horizontal="left" vertical="center"/>
    </xf>
    <xf numFmtId="0" fontId="13" fillId="34" borderId="74" xfId="0" applyFont="1" applyFill="1" applyBorder="1" applyAlignment="1">
      <alignment horizontal="left" vertical="center" wrapText="1"/>
    </xf>
    <xf numFmtId="0" fontId="13" fillId="34" borderId="72" xfId="0" applyFont="1" applyFill="1" applyBorder="1" applyAlignment="1">
      <alignment horizontal="left" vertical="center" wrapText="1"/>
    </xf>
    <xf numFmtId="0" fontId="13" fillId="34" borderId="73" xfId="0" applyFont="1" applyFill="1" applyBorder="1" applyAlignment="1">
      <alignment horizontal="left" vertical="center" wrapText="1"/>
    </xf>
    <xf numFmtId="0" fontId="13" fillId="34" borderId="74" xfId="0" applyFont="1" applyFill="1" applyBorder="1" applyAlignment="1">
      <alignment horizontal="left" vertical="center"/>
    </xf>
    <xf numFmtId="0" fontId="13" fillId="34" borderId="72" xfId="0" applyFont="1" applyFill="1" applyBorder="1" applyAlignment="1">
      <alignment horizontal="left" vertical="center"/>
    </xf>
    <xf numFmtId="0" fontId="13" fillId="34" borderId="75" xfId="0" applyFont="1" applyFill="1" applyBorder="1" applyAlignment="1">
      <alignment horizontal="left" vertical="center"/>
    </xf>
    <xf numFmtId="0" fontId="13" fillId="34" borderId="76" xfId="0" applyFont="1" applyFill="1" applyBorder="1" applyAlignment="1">
      <alignment horizontal="center" vertical="center" wrapText="1"/>
    </xf>
    <xf numFmtId="0" fontId="13" fillId="34" borderId="77" xfId="0" applyFont="1" applyFill="1" applyBorder="1" applyAlignment="1">
      <alignment horizontal="center" vertical="center" wrapText="1"/>
    </xf>
    <xf numFmtId="49" fontId="13" fillId="34" borderId="62" xfId="0" applyNumberFormat="1" applyFont="1" applyFill="1" applyBorder="1" applyAlignment="1">
      <alignment horizontal="center" vertical="center" wrapText="1"/>
    </xf>
    <xf numFmtId="49" fontId="13" fillId="34" borderId="30" xfId="0" applyNumberFormat="1" applyFont="1" applyFill="1" applyBorder="1" applyAlignment="1">
      <alignment horizontal="center" vertical="center" wrapText="1"/>
    </xf>
    <xf numFmtId="0" fontId="13" fillId="34" borderId="62" xfId="0" applyFont="1" applyFill="1" applyBorder="1" applyAlignment="1">
      <alignment horizontal="left" vertical="center" wrapText="1"/>
    </xf>
    <xf numFmtId="0" fontId="13" fillId="34" borderId="30" xfId="0" applyFont="1" applyFill="1" applyBorder="1" applyAlignment="1">
      <alignment horizontal="left" vertical="center" wrapText="1"/>
    </xf>
    <xf numFmtId="0" fontId="13" fillId="34" borderId="78" xfId="0" applyFont="1" applyFill="1" applyBorder="1" applyAlignment="1">
      <alignment horizontal="center" vertical="center" wrapText="1"/>
    </xf>
    <xf numFmtId="49" fontId="13" fillId="34" borderId="79" xfId="0" applyNumberFormat="1" applyFont="1" applyFill="1" applyBorder="1" applyAlignment="1">
      <alignment horizontal="center" vertical="center" wrapText="1"/>
    </xf>
    <xf numFmtId="0" fontId="13" fillId="34" borderId="79" xfId="0" applyFont="1" applyFill="1" applyBorder="1" applyAlignment="1">
      <alignment horizontal="left" vertical="center" wrapText="1"/>
    </xf>
    <xf numFmtId="0" fontId="13" fillId="0" borderId="42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43" xfId="0" applyFont="1" applyBorder="1" applyAlignment="1">
      <alignment horizontal="center" vertical="center"/>
    </xf>
    <xf numFmtId="0" fontId="13" fillId="34" borderId="45" xfId="0" applyFont="1" applyFill="1" applyBorder="1" applyAlignment="1">
      <alignment horizontal="center" wrapText="1"/>
    </xf>
    <xf numFmtId="0" fontId="13" fillId="34" borderId="27" xfId="0" applyFont="1" applyFill="1" applyBorder="1" applyAlignment="1">
      <alignment horizontal="center" wrapText="1"/>
    </xf>
    <xf numFmtId="0" fontId="13" fillId="34" borderId="28" xfId="0" applyFont="1" applyFill="1" applyBorder="1" applyAlignment="1">
      <alignment horizontal="center" wrapText="1"/>
    </xf>
    <xf numFmtId="0" fontId="13" fillId="34" borderId="80" xfId="0" applyFont="1" applyFill="1" applyBorder="1" applyAlignment="1">
      <alignment horizontal="center" vertical="center" wrapText="1"/>
    </xf>
    <xf numFmtId="49" fontId="13" fillId="34" borderId="61" xfId="0" applyNumberFormat="1" applyFont="1" applyFill="1" applyBorder="1" applyAlignment="1">
      <alignment horizontal="center" vertical="center" wrapText="1"/>
    </xf>
    <xf numFmtId="0" fontId="13" fillId="34" borderId="61" xfId="0" applyFont="1" applyFill="1" applyBorder="1" applyAlignment="1">
      <alignment horizontal="left" vertical="center" wrapText="1"/>
    </xf>
    <xf numFmtId="0" fontId="13" fillId="34" borderId="81" xfId="0" applyFont="1" applyFill="1" applyBorder="1" applyAlignment="1">
      <alignment horizontal="center" vertical="center" wrapText="1"/>
    </xf>
    <xf numFmtId="0" fontId="13" fillId="34" borderId="82" xfId="0" applyFont="1" applyFill="1" applyBorder="1" applyAlignment="1">
      <alignment horizontal="center" vertical="center" wrapText="1"/>
    </xf>
    <xf numFmtId="0" fontId="13" fillId="34" borderId="83" xfId="0" applyFont="1" applyFill="1" applyBorder="1" applyAlignment="1">
      <alignment horizontal="center" vertical="center" wrapText="1"/>
    </xf>
    <xf numFmtId="0" fontId="13" fillId="34" borderId="41" xfId="0" applyFont="1" applyFill="1" applyBorder="1" applyAlignment="1">
      <alignment horizontal="center" vertical="center" wrapText="1"/>
    </xf>
    <xf numFmtId="0" fontId="13" fillId="34" borderId="40" xfId="0" applyFont="1" applyFill="1" applyBorder="1" applyAlignment="1">
      <alignment horizontal="center" vertical="center" wrapText="1"/>
    </xf>
    <xf numFmtId="0" fontId="13" fillId="34" borderId="67" xfId="0" applyFont="1" applyFill="1" applyBorder="1" applyAlignment="1">
      <alignment horizontal="center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0</xdr:row>
      <xdr:rowOff>9525</xdr:rowOff>
    </xdr:from>
    <xdr:to>
      <xdr:col>1</xdr:col>
      <xdr:colOff>914400</xdr:colOff>
      <xdr:row>1</xdr:row>
      <xdr:rowOff>180975</xdr:rowOff>
    </xdr:to>
    <xdr:pic>
      <xdr:nvPicPr>
        <xdr:cNvPr id="1" name="Imagem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9525"/>
          <a:ext cx="100012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3981450</xdr:colOff>
      <xdr:row>1</xdr:row>
      <xdr:rowOff>114300</xdr:rowOff>
    </xdr:from>
    <xdr:to>
      <xdr:col>6</xdr:col>
      <xdr:colOff>104775</xdr:colOff>
      <xdr:row>4</xdr:row>
      <xdr:rowOff>371475</xdr:rowOff>
    </xdr:to>
    <xdr:sp>
      <xdr:nvSpPr>
        <xdr:cNvPr id="1" name="CaixaDeTexto 17"/>
        <xdr:cNvSpPr txBox="1">
          <a:spLocks noChangeArrowheads="1"/>
        </xdr:cNvSpPr>
      </xdr:nvSpPr>
      <xdr:spPr>
        <a:xfrm>
          <a:off x="5534025" y="323850"/>
          <a:ext cx="3200400" cy="857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MUNICÍPIO DE RODEIRO</a:t>
          </a:r>
          <a:r>
            <a:rPr lang="en-US" cap="none" sz="1100" b="0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Praça São Sebastião, 215 - Centro - Rodeiro - MG
</a:t>
          </a:r>
          <a:r>
            <a:rPr lang="en-US" cap="none" sz="1100" b="0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CEP: 36.510-000   CNPJ: 18.128.256/0001-44
</a:t>
          </a:r>
          <a:r>
            <a:rPr lang="en-US" cap="none" sz="1100" b="0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PABX: 32.3577-1173</a:t>
          </a:r>
        </a:p>
      </xdr:txBody>
    </xdr:sp>
    <xdr:clientData/>
  </xdr:twoCellAnchor>
  <xdr:twoCellAnchor>
    <xdr:from>
      <xdr:col>2</xdr:col>
      <xdr:colOff>3705225</xdr:colOff>
      <xdr:row>1</xdr:row>
      <xdr:rowOff>47625</xdr:rowOff>
    </xdr:from>
    <xdr:to>
      <xdr:col>6</xdr:col>
      <xdr:colOff>723900</xdr:colOff>
      <xdr:row>4</xdr:row>
      <xdr:rowOff>428625</xdr:rowOff>
    </xdr:to>
    <xdr:sp>
      <xdr:nvSpPr>
        <xdr:cNvPr id="2" name="CaixaDeTexto 5"/>
        <xdr:cNvSpPr txBox="1">
          <a:spLocks noChangeArrowheads="1"/>
        </xdr:cNvSpPr>
      </xdr:nvSpPr>
      <xdr:spPr>
        <a:xfrm>
          <a:off x="5257800" y="257175"/>
          <a:ext cx="4095750" cy="981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MUNICÍPIO DE RODEIRO</a:t>
          </a:r>
          <a:r>
            <a:rPr lang="en-US" cap="none" sz="1100" b="0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Praça São Sebastião, 215 - Centro - Rodeiro - MG
</a:t>
          </a:r>
          <a:r>
            <a:rPr lang="en-US" cap="none" sz="1100" b="0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CEP: 36.510-000  
</a:t>
          </a:r>
          <a:r>
            <a:rPr lang="en-US" cap="none" sz="1100" b="0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 CNPJ: 18.128.256/0001-44
</a:t>
          </a:r>
          <a:r>
            <a:rPr lang="en-US" cap="none" sz="1100" b="0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PABX: 32.3577-1173</a:t>
          </a:r>
        </a:p>
      </xdr:txBody>
    </xdr:sp>
    <xdr:clientData/>
  </xdr:twoCellAnchor>
  <xdr:twoCellAnchor>
    <xdr:from>
      <xdr:col>0</xdr:col>
      <xdr:colOff>381000</xdr:colOff>
      <xdr:row>1</xdr:row>
      <xdr:rowOff>66675</xdr:rowOff>
    </xdr:from>
    <xdr:to>
      <xdr:col>1</xdr:col>
      <xdr:colOff>571500</xdr:colOff>
      <xdr:row>4</xdr:row>
      <xdr:rowOff>323850</xdr:rowOff>
    </xdr:to>
    <xdr:pic>
      <xdr:nvPicPr>
        <xdr:cNvPr id="3" name="Imagem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276225"/>
          <a:ext cx="100012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lanilha%20Or&#231;amentaria-%20Reforma%20ATUALIZADA%20-%20SEM%20MURO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rçamento"/>
      <sheetName val="Composição de Custos"/>
      <sheetName val="Cronograma"/>
    </sheetNames>
    <sheetDataSet>
      <sheetData sheetId="0">
        <row r="11">
          <cell r="I11">
            <v>9777.927419114441</v>
          </cell>
        </row>
        <row r="20">
          <cell r="I20">
            <v>461.3209825997651</v>
          </cell>
        </row>
        <row r="22">
          <cell r="I22">
            <v>1023.2377529774399</v>
          </cell>
        </row>
        <row r="24">
          <cell r="I24">
            <v>1952.4672219650004</v>
          </cell>
        </row>
        <row r="29">
          <cell r="I29">
            <v>2662.7229492799997</v>
          </cell>
        </row>
        <row r="33">
          <cell r="I33">
            <v>15519.352199659988</v>
          </cell>
        </row>
        <row r="37">
          <cell r="I37">
            <v>39321.481372153365</v>
          </cell>
        </row>
        <row r="42">
          <cell r="I42">
            <v>20926.96849968</v>
          </cell>
        </row>
        <row r="44">
          <cell r="I44">
            <v>2960.3264562377685</v>
          </cell>
        </row>
        <row r="49">
          <cell r="I49">
            <v>2403.2340410399997</v>
          </cell>
        </row>
        <row r="51">
          <cell r="I51">
            <v>18169.867051192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6"/>
  <sheetViews>
    <sheetView showGridLines="0" tabSelected="1" zoomScalePageLayoutView="0" workbookViewId="0" topLeftCell="A52">
      <selection activeCell="E53" sqref="E53"/>
    </sheetView>
  </sheetViews>
  <sheetFormatPr defaultColWidth="9.140625" defaultRowHeight="15"/>
  <cols>
    <col min="1" max="1" width="4.8515625" style="1" customWidth="1"/>
    <col min="2" max="2" width="14.8515625" style="1" customWidth="1"/>
    <col min="3" max="3" width="73.57421875" style="1" customWidth="1"/>
    <col min="4" max="4" width="5.28125" style="1" bestFit="1" customWidth="1"/>
    <col min="5" max="5" width="12.140625" style="1" customWidth="1"/>
    <col min="6" max="6" width="9.421875" style="1" customWidth="1"/>
    <col min="7" max="7" width="11.421875" style="1" customWidth="1"/>
    <col min="8" max="8" width="13.00390625" style="1" customWidth="1"/>
    <col min="9" max="9" width="14.7109375" style="1" customWidth="1"/>
    <col min="10" max="16384" width="9.140625" style="1" customWidth="1"/>
  </cols>
  <sheetData>
    <row r="1" spans="1:9" ht="54" customHeight="1">
      <c r="A1" s="223"/>
      <c r="B1" s="224"/>
      <c r="C1" s="212" t="s">
        <v>11</v>
      </c>
      <c r="D1" s="212"/>
      <c r="E1" s="212"/>
      <c r="F1" s="212"/>
      <c r="G1" s="212"/>
      <c r="H1" s="212"/>
      <c r="I1" s="213"/>
    </row>
    <row r="2" spans="1:9" ht="16.5" thickBot="1">
      <c r="A2" s="225"/>
      <c r="B2" s="226"/>
      <c r="C2" s="214"/>
      <c r="D2" s="214"/>
      <c r="E2" s="214"/>
      <c r="F2" s="214"/>
      <c r="G2" s="214"/>
      <c r="H2" s="214"/>
      <c r="I2" s="215"/>
    </row>
    <row r="3" spans="1:9" ht="15.75" customHeight="1">
      <c r="A3" s="227" t="s">
        <v>0</v>
      </c>
      <c r="B3" s="228"/>
      <c r="C3" s="199" t="s">
        <v>14</v>
      </c>
      <c r="D3" s="200"/>
      <c r="E3" s="200"/>
      <c r="F3" s="200"/>
      <c r="G3" s="200"/>
      <c r="H3" s="237" t="s">
        <v>59</v>
      </c>
      <c r="I3" s="208" t="s">
        <v>60</v>
      </c>
    </row>
    <row r="4" spans="1:9" ht="15.75">
      <c r="A4" s="229"/>
      <c r="B4" s="230"/>
      <c r="C4" s="201"/>
      <c r="D4" s="202"/>
      <c r="E4" s="202"/>
      <c r="F4" s="202"/>
      <c r="G4" s="202"/>
      <c r="H4" s="238"/>
      <c r="I4" s="209"/>
    </row>
    <row r="5" spans="1:9" ht="15.75">
      <c r="A5" s="231" t="s">
        <v>1</v>
      </c>
      <c r="B5" s="232"/>
      <c r="C5" s="203" t="s">
        <v>358</v>
      </c>
      <c r="D5" s="204"/>
      <c r="E5" s="204"/>
      <c r="F5" s="204"/>
      <c r="G5" s="205"/>
      <c r="H5" s="239">
        <v>43969</v>
      </c>
      <c r="I5" s="210">
        <v>0.3129</v>
      </c>
    </row>
    <row r="6" spans="1:9" ht="16.5" thickBot="1">
      <c r="A6" s="233" t="s">
        <v>13</v>
      </c>
      <c r="B6" s="234"/>
      <c r="C6" s="206" t="s">
        <v>26</v>
      </c>
      <c r="D6" s="207"/>
      <c r="E6" s="207"/>
      <c r="F6" s="207"/>
      <c r="G6" s="207"/>
      <c r="H6" s="240"/>
      <c r="I6" s="211"/>
    </row>
    <row r="7" spans="1:9" ht="16.5" thickBot="1">
      <c r="A7" s="216"/>
      <c r="B7" s="216"/>
      <c r="C7" s="216"/>
      <c r="D7" s="216"/>
      <c r="E7" s="216"/>
      <c r="F7" s="216"/>
      <c r="G7" s="216"/>
      <c r="H7" s="216"/>
      <c r="I7" s="20"/>
    </row>
    <row r="8" spans="1:9" ht="15.75" customHeight="1">
      <c r="A8" s="219" t="s">
        <v>2</v>
      </c>
      <c r="B8" s="221" t="s">
        <v>3</v>
      </c>
      <c r="C8" s="235" t="s">
        <v>16</v>
      </c>
      <c r="D8" s="235" t="s">
        <v>4</v>
      </c>
      <c r="E8" s="235" t="s">
        <v>5</v>
      </c>
      <c r="F8" s="197" t="s">
        <v>12</v>
      </c>
      <c r="G8" s="197" t="s">
        <v>61</v>
      </c>
      <c r="H8" s="217" t="s">
        <v>6</v>
      </c>
      <c r="I8" s="241" t="s">
        <v>62</v>
      </c>
    </row>
    <row r="9" spans="1:9" ht="21" customHeight="1" thickBot="1">
      <c r="A9" s="220"/>
      <c r="B9" s="222"/>
      <c r="C9" s="236"/>
      <c r="D9" s="236"/>
      <c r="E9" s="236"/>
      <c r="F9" s="198"/>
      <c r="G9" s="198"/>
      <c r="H9" s="218"/>
      <c r="I9" s="242"/>
    </row>
    <row r="10" spans="1:9" ht="16.5" thickBot="1">
      <c r="A10" s="18"/>
      <c r="B10" s="19"/>
      <c r="C10" s="18"/>
      <c r="D10" s="18"/>
      <c r="E10" s="18"/>
      <c r="F10" s="19"/>
      <c r="G10" s="19"/>
      <c r="H10" s="19"/>
      <c r="I10" s="19"/>
    </row>
    <row r="11" spans="1:9" ht="16.5" thickBot="1">
      <c r="A11" s="39">
        <v>1</v>
      </c>
      <c r="B11" s="40"/>
      <c r="C11" s="41" t="s">
        <v>18</v>
      </c>
      <c r="D11" s="41"/>
      <c r="E11" s="41"/>
      <c r="F11" s="42"/>
      <c r="G11" s="43"/>
      <c r="H11" s="44">
        <f>SUM(H12:H19)</f>
        <v>7447.5797236</v>
      </c>
      <c r="I11" s="45">
        <f>SUM(I12:I19)</f>
        <v>9777.927419114441</v>
      </c>
    </row>
    <row r="12" spans="1:9" ht="26.25" thickBot="1">
      <c r="A12" s="161" t="s">
        <v>10</v>
      </c>
      <c r="B12" s="162" t="str">
        <f>'Composição de Custos'!A5</f>
        <v>SETOP-ED-48505</v>
      </c>
      <c r="C12" s="163" t="str">
        <f>'Composição de Custos'!B5</f>
        <v>DEMOLIÇÃO DE RODAPÉ EM GERAL, INCLUSIVE ARGAMASSA DE ASSENTAMENTO.</v>
      </c>
      <c r="D12" s="162" t="str">
        <f>'Composição de Custos'!C5</f>
        <v>m</v>
      </c>
      <c r="E12" s="164">
        <v>469.15</v>
      </c>
      <c r="F12" s="168">
        <f>'Composição de Custos'!H9</f>
        <v>1.8091199999999998</v>
      </c>
      <c r="G12" s="165">
        <f>'Composição de Custos'!H10</f>
        <v>2.3751936479999998</v>
      </c>
      <c r="H12" s="169">
        <f>E12*F12</f>
        <v>848.7486479999999</v>
      </c>
      <c r="I12" s="46">
        <f>E12*G12</f>
        <v>1114.3220999592</v>
      </c>
    </row>
    <row r="13" spans="1:9" ht="26.25" thickBot="1">
      <c r="A13" s="161" t="s">
        <v>343</v>
      </c>
      <c r="B13" s="162" t="str">
        <f>'Composição de Custos'!A13</f>
        <v>SETOP-ED-48480</v>
      </c>
      <c r="C13" s="163" t="str">
        <f>'Composição de Custos'!B13</f>
        <v>DEMOLIÇÃO DE PISO CERÂMICO OU LADRILHO HIDRÁULICO INCLUSIVE AFASTAMENTO.</v>
      </c>
      <c r="D13" s="162" t="str">
        <f>'Composição de Custos'!C13</f>
        <v>m²</v>
      </c>
      <c r="E13" s="164">
        <v>513.87</v>
      </c>
      <c r="F13" s="168">
        <f>'Composição de Custos'!H17</f>
        <v>10.70088</v>
      </c>
      <c r="G13" s="165">
        <f>'Composição de Custos'!H18</f>
        <v>14.049185352</v>
      </c>
      <c r="H13" s="169">
        <f aca="true" t="shared" si="0" ref="H13:H19">E13*F13</f>
        <v>5498.8612056</v>
      </c>
      <c r="I13" s="46">
        <f aca="true" t="shared" si="1" ref="I13:I19">E13*G13</f>
        <v>7219.45487683224</v>
      </c>
    </row>
    <row r="14" spans="1:9" ht="26.25" thickBot="1">
      <c r="A14" s="161" t="s">
        <v>344</v>
      </c>
      <c r="B14" s="162" t="str">
        <f>'Composição de Custos'!A21</f>
        <v>SETOP-ED-48502</v>
      </c>
      <c r="C14" s="163" t="str">
        <f>'Composição de Custos'!B21</f>
        <v>DEMOLIÇÃO DE REVESTIMENTO CERÂMICO, AZULEJO OU LADRILHO HIDRÁULICO INCLUSIVE AFASTAMENTO.</v>
      </c>
      <c r="D14" s="162" t="str">
        <f>'Composição de Custos'!C21</f>
        <v>m²</v>
      </c>
      <c r="E14" s="164">
        <v>29.92</v>
      </c>
      <c r="F14" s="168">
        <f>'Composição de Custos'!H25</f>
        <v>12.060800000000002</v>
      </c>
      <c r="G14" s="165">
        <f>'Composição de Custos'!H26</f>
        <v>15.834624320000003</v>
      </c>
      <c r="H14" s="169">
        <f t="shared" si="0"/>
        <v>360.8591360000001</v>
      </c>
      <c r="I14" s="46">
        <f t="shared" si="1"/>
        <v>473.7719596544001</v>
      </c>
    </row>
    <row r="15" spans="1:9" ht="26.25" thickBot="1">
      <c r="A15" s="161" t="s">
        <v>345</v>
      </c>
      <c r="B15" s="162" t="str">
        <f>'Composição de Custos'!A29</f>
        <v>SETOP-ED-48493</v>
      </c>
      <c r="C15" s="163" t="str">
        <f>'Composição de Custos'!B29</f>
        <v>REMOÇÃO DE PORTA OU JANELA INCLUSIVE MARCO E ALISAR, INCLUSIVE AFASTAMENTO E EMPILHAMENTO.</v>
      </c>
      <c r="D15" s="162" t="str">
        <f>'Composição de Custos'!C29</f>
        <v>m²</v>
      </c>
      <c r="E15" s="164">
        <v>36.33</v>
      </c>
      <c r="F15" s="168">
        <f>'Composição de Custos'!H33</f>
        <v>9.0456</v>
      </c>
      <c r="G15" s="165">
        <f>'Composição de Custos'!H34</f>
        <v>11.87596824</v>
      </c>
      <c r="H15" s="169">
        <f t="shared" si="0"/>
        <v>328.626648</v>
      </c>
      <c r="I15" s="46">
        <f t="shared" si="1"/>
        <v>431.4539261592</v>
      </c>
    </row>
    <row r="16" spans="1:9" ht="26.25" thickBot="1">
      <c r="A16" s="161" t="s">
        <v>346</v>
      </c>
      <c r="B16" s="162" t="str">
        <f>'Composição de Custos'!A37</f>
        <v>SETOP-ED-48443</v>
      </c>
      <c r="C16" s="163" t="str">
        <f>'Composição de Custos'!B37</f>
        <v>DEMOLIÇÃO DE CONCRETO ARMADO - COM EQUIPAMENTO ELÉTRICO, INCLUSIVE AFASTAMENTO.</v>
      </c>
      <c r="D16" s="162" t="str">
        <f>'Composição de Custos'!C37</f>
        <v>m³</v>
      </c>
      <c r="E16" s="164">
        <v>1</v>
      </c>
      <c r="F16" s="168">
        <f>'Composição de Custos'!H42</f>
        <v>57.6515</v>
      </c>
      <c r="G16" s="165">
        <f>'Composição de Custos'!H43</f>
        <v>75.69065435</v>
      </c>
      <c r="H16" s="169">
        <f t="shared" si="0"/>
        <v>57.6515</v>
      </c>
      <c r="I16" s="46">
        <f t="shared" si="1"/>
        <v>75.69065435</v>
      </c>
    </row>
    <row r="17" spans="1:9" ht="16.5" thickBot="1">
      <c r="A17" s="161" t="s">
        <v>347</v>
      </c>
      <c r="B17" s="162" t="str">
        <f>'Composição de Custos'!A46</f>
        <v>SETOP-ED-48497</v>
      </c>
      <c r="C17" s="163" t="str">
        <f>'Composição de Custos'!B46</f>
        <v>REMOÇÃO DE PORTA OU JANELA METÁLICA, INCLUSIVE AFASTAMENTO.</v>
      </c>
      <c r="D17" s="162" t="str">
        <f>'Composição de Custos'!C46</f>
        <v>m²</v>
      </c>
      <c r="E17" s="164">
        <v>4.61</v>
      </c>
      <c r="F17" s="168">
        <f>'Composição de Custos'!H50</f>
        <v>12.8146</v>
      </c>
      <c r="G17" s="165">
        <f>'Composição de Custos'!H51</f>
        <v>16.824288340000003</v>
      </c>
      <c r="H17" s="169">
        <f t="shared" si="0"/>
        <v>59.075306000000005</v>
      </c>
      <c r="I17" s="46">
        <f t="shared" si="1"/>
        <v>77.55996924740002</v>
      </c>
    </row>
    <row r="18" spans="1:9" ht="16.5" thickBot="1">
      <c r="A18" s="161" t="s">
        <v>348</v>
      </c>
      <c r="B18" s="162" t="str">
        <f>'Composição de Custos'!A54</f>
        <v>SETOP-ED-48467</v>
      </c>
      <c r="C18" s="163" t="str">
        <f>'Composição de Custos'!B54</f>
        <v>REMOÇÃO DE LOUÇAS (LAVATÓRIO, BANHEIRA, PIA, VASO SANITÁRIO, TANQUE).</v>
      </c>
      <c r="D18" s="162" t="str">
        <f>'Composição de Custos'!C54</f>
        <v>unid.</v>
      </c>
      <c r="E18" s="164">
        <v>7</v>
      </c>
      <c r="F18" s="168">
        <f>'Composição de Custos'!H58</f>
        <v>28.864</v>
      </c>
      <c r="G18" s="165">
        <f>'Composição de Custos'!H59</f>
        <v>37.895545600000005</v>
      </c>
      <c r="H18" s="169">
        <f t="shared" si="0"/>
        <v>202.048</v>
      </c>
      <c r="I18" s="46">
        <f t="shared" si="1"/>
        <v>265.26881920000005</v>
      </c>
    </row>
    <row r="19" spans="1:9" ht="26.25" thickBot="1">
      <c r="A19" s="49" t="s">
        <v>349</v>
      </c>
      <c r="B19" s="50" t="str">
        <f>'Composição de Custos'!A62</f>
        <v>SETOP-ED-48436</v>
      </c>
      <c r="C19" s="170" t="str">
        <f>'Composição de Custos'!B62</f>
        <v>DEMOLIÇÃO DE ALVENARIA DE TIJOLO CERÂMICO SEM APROVEITAMENTO DE MATERIAL, INCLUSIVE AFASTAMENTO.</v>
      </c>
      <c r="D19" s="52" t="str">
        <f>'Composição de Custos'!C62</f>
        <v>m³</v>
      </c>
      <c r="E19" s="59">
        <v>8.28</v>
      </c>
      <c r="F19" s="166">
        <f>'Composição de Custos'!H66</f>
        <v>11.076</v>
      </c>
      <c r="G19" s="165">
        <f>'Composição de Custos'!H67</f>
        <v>14.5416804</v>
      </c>
      <c r="H19" s="169">
        <f t="shared" si="0"/>
        <v>91.70927999999999</v>
      </c>
      <c r="I19" s="46">
        <f t="shared" si="1"/>
        <v>120.405113712</v>
      </c>
    </row>
    <row r="20" spans="1:9" ht="16.5" thickBot="1">
      <c r="A20" s="39">
        <v>2</v>
      </c>
      <c r="B20" s="40"/>
      <c r="C20" s="41" t="s">
        <v>22</v>
      </c>
      <c r="D20" s="41"/>
      <c r="E20" s="41"/>
      <c r="F20" s="41"/>
      <c r="G20" s="47"/>
      <c r="H20" s="44">
        <f>H21</f>
        <v>351.3755675221</v>
      </c>
      <c r="I20" s="45">
        <f aca="true" t="shared" si="2" ref="I20:I53">H20*$I$5+H20</f>
        <v>461.3209825997651</v>
      </c>
    </row>
    <row r="21" spans="1:9" ht="26.25" thickBot="1">
      <c r="A21" s="161" t="s">
        <v>31</v>
      </c>
      <c r="B21" s="162" t="str">
        <f>'Composição de Custos'!A70</f>
        <v>SETOP-ED-48231</v>
      </c>
      <c r="C21" s="163" t="str">
        <f>'Composição de Custos'!B70</f>
        <v>ALVENARIA DE TIJOLO CERÂMICO FURADO ESP. 9CM, PARA REVESTIMENTO, INCLUSIVE ARGAMASSA PARA ASSENTAMENTO.</v>
      </c>
      <c r="D21" s="162" t="str">
        <f>'Composição de Custos'!C70</f>
        <v>m²</v>
      </c>
      <c r="E21" s="164">
        <v>12.1</v>
      </c>
      <c r="F21" s="164">
        <f>'Composição de Custos'!H76</f>
        <v>29.039303101</v>
      </c>
      <c r="G21" s="165">
        <f>'Composição de Custos'!H89</f>
        <v>406.04672737199996</v>
      </c>
      <c r="H21" s="169">
        <f>E21*F21</f>
        <v>351.3755675221</v>
      </c>
      <c r="I21" s="46">
        <f t="shared" si="2"/>
        <v>461.3209825997651</v>
      </c>
    </row>
    <row r="22" spans="1:9" ht="16.5" thickBot="1">
      <c r="A22" s="39">
        <v>3</v>
      </c>
      <c r="B22" s="40"/>
      <c r="C22" s="41" t="s">
        <v>27</v>
      </c>
      <c r="D22" s="41"/>
      <c r="E22" s="48"/>
      <c r="F22" s="41"/>
      <c r="G22" s="47"/>
      <c r="H22" s="44">
        <f>H23</f>
        <v>779.3721936</v>
      </c>
      <c r="I22" s="45">
        <f t="shared" si="2"/>
        <v>1023.2377529774399</v>
      </c>
    </row>
    <row r="23" spans="1:9" ht="26.25" thickBot="1">
      <c r="A23" s="161" t="s">
        <v>32</v>
      </c>
      <c r="B23" s="162" t="str">
        <f>'Composição de Custos'!A80</f>
        <v>SETOP-ED-48343</v>
      </c>
      <c r="C23" s="163" t="str">
        <f>'Composição de Custos'!B80</f>
        <v>BANCADA EM GRANITO CINZA ANDORINHA E = 3 CM, APOIADA EM CONSOLE DE METALON 20 X 30 MM</v>
      </c>
      <c r="D23" s="162" t="str">
        <f>'Composição de Custos'!C80</f>
        <v>m²</v>
      </c>
      <c r="E23" s="164">
        <v>2.52</v>
      </c>
      <c r="F23" s="164">
        <f>'Composição de Custos'!H88</f>
        <v>309.27468</v>
      </c>
      <c r="G23" s="165">
        <f>'Composição de Custos'!H89</f>
        <v>406.04672737199996</v>
      </c>
      <c r="H23" s="169">
        <f>E23*F23</f>
        <v>779.3721936</v>
      </c>
      <c r="I23" s="46">
        <f t="shared" si="2"/>
        <v>1023.2377529774399</v>
      </c>
    </row>
    <row r="24" spans="1:9" ht="16.5" thickBot="1">
      <c r="A24" s="39">
        <v>4</v>
      </c>
      <c r="B24" s="40"/>
      <c r="C24" s="41" t="s">
        <v>28</v>
      </c>
      <c r="D24" s="41"/>
      <c r="E24" s="48"/>
      <c r="F24" s="41"/>
      <c r="G24" s="47"/>
      <c r="H24" s="44">
        <f>H25+H26+H27</f>
        <v>1487.1408500000002</v>
      </c>
      <c r="I24" s="45">
        <f t="shared" si="2"/>
        <v>1952.4672219650004</v>
      </c>
    </row>
    <row r="25" spans="1:9" ht="26.25" thickBot="1">
      <c r="A25" s="49" t="s">
        <v>46</v>
      </c>
      <c r="B25" s="50" t="str">
        <f>'Composição de Custos'!A92</f>
        <v>SETOP-ED-50225</v>
      </c>
      <c r="C25" s="170" t="str">
        <f>'Composição de Custos'!B92</f>
        <v>PONTO DE ESGOTO , INCLUINDO TUBO DE PVC RÍGIDO SOLDÁVEL DE 100MM E CONEXÕES (VASO SANITÁRIO)</v>
      </c>
      <c r="D25" s="50" t="str">
        <f>'Composição de Custos'!C92</f>
        <v>pt</v>
      </c>
      <c r="E25" s="59">
        <v>4</v>
      </c>
      <c r="F25" s="59">
        <f>'Composição de Custos'!H110</f>
        <v>47.45015</v>
      </c>
      <c r="G25" s="165">
        <f>'Composição de Custos'!H99</f>
        <v>86.223066375</v>
      </c>
      <c r="H25" s="53">
        <f>E25*F25</f>
        <v>189.8006</v>
      </c>
      <c r="I25" s="46">
        <f t="shared" si="2"/>
        <v>249.18920774</v>
      </c>
    </row>
    <row r="26" spans="1:9" ht="26.25" thickBot="1">
      <c r="A26" s="49" t="s">
        <v>47</v>
      </c>
      <c r="B26" s="50" t="str">
        <f>'Composição de Custos'!A102</f>
        <v>SETOP-ED-50223</v>
      </c>
      <c r="C26" s="170" t="str">
        <f>'Composição de Custos'!B102</f>
        <v>PONTO DE ESGOTO , INCLUINDO TUBO DE PVC RÍGIDO SOLDÁVEL DE 40MM E CONEXÕES (LAVATÓRIOS, MICTÓRIOS E RALOS SIFONADOS)</v>
      </c>
      <c r="D26" s="50" t="str">
        <f>'Composição de Custos'!C102</f>
        <v>pt</v>
      </c>
      <c r="E26" s="59">
        <v>10</v>
      </c>
      <c r="F26" s="59">
        <v>47.6</v>
      </c>
      <c r="G26" s="165">
        <f>'Composição de Custos'!H111</f>
        <v>62.297301935</v>
      </c>
      <c r="H26" s="53">
        <f>E26*F26</f>
        <v>476</v>
      </c>
      <c r="I26" s="46">
        <f t="shared" si="2"/>
        <v>624.9404</v>
      </c>
    </row>
    <row r="27" spans="1:9" ht="26.25" thickBot="1">
      <c r="A27" s="49" t="s">
        <v>48</v>
      </c>
      <c r="B27" s="50" t="str">
        <f>'Composição de Custos'!A114</f>
        <v>SETOP-ED-50221</v>
      </c>
      <c r="C27" s="170" t="str">
        <f>'Composição de Custos'!B114</f>
        <v>PONTO DE ÁGUA FRIA EMBUTIDO, INCLUINDO TUBO DE PVC RÍGIDO SOLDÁVEL E CONEXÕES</v>
      </c>
      <c r="D27" s="50" t="str">
        <f>'Composição de Custos'!C114</f>
        <v>pt</v>
      </c>
      <c r="E27" s="59">
        <v>10</v>
      </c>
      <c r="F27" s="59">
        <f>'Composição de Custos'!H124</f>
        <v>82.13402500000001</v>
      </c>
      <c r="G27" s="165">
        <f>'Composição de Custos'!H125</f>
        <v>107.8337614225</v>
      </c>
      <c r="H27" s="53">
        <f>E27*F27</f>
        <v>821.3402500000001</v>
      </c>
      <c r="I27" s="46">
        <f t="shared" si="2"/>
        <v>1078.3376142250002</v>
      </c>
    </row>
    <row r="28" spans="1:9" ht="27" thickBot="1">
      <c r="A28" s="49" t="s">
        <v>350</v>
      </c>
      <c r="B28" s="50" t="str">
        <f>'Composição de Custos'!A128</f>
        <v>SETOP-ED-48670</v>
      </c>
      <c r="C28" s="171" t="str">
        <f>'Composição de Custos'!B128</f>
        <v>FORNECIMENTO E INSTALAÇÃO DE TUBO PVC RÍGIDO, DRENAGEM/PLUVIAL, PBV - SÉRIE NORMAL, DN 150MM (6"), INCLUSIVE CONEXÕES.</v>
      </c>
      <c r="D28" s="52" t="str">
        <f>'Composição de Custos'!C128</f>
        <v>m</v>
      </c>
      <c r="E28" s="59">
        <v>50</v>
      </c>
      <c r="F28" s="59">
        <f>'Composição de Custos'!H135</f>
        <v>34.359737286</v>
      </c>
      <c r="G28" s="165">
        <f>'Composição de Custos'!H136</f>
        <v>45.1108990827894</v>
      </c>
      <c r="H28" s="53">
        <f>E28*F28</f>
        <v>1717.9868643</v>
      </c>
      <c r="I28" s="46">
        <f t="shared" si="2"/>
        <v>2255.54495413947</v>
      </c>
    </row>
    <row r="29" spans="1:9" ht="16.5" thickBot="1">
      <c r="A29" s="41">
        <v>5</v>
      </c>
      <c r="B29" s="41"/>
      <c r="C29" s="41" t="s">
        <v>29</v>
      </c>
      <c r="D29" s="41"/>
      <c r="E29" s="41"/>
      <c r="F29" s="41"/>
      <c r="G29" s="41"/>
      <c r="H29" s="44">
        <f>H30+H31+H32</f>
        <v>2028.1232</v>
      </c>
      <c r="I29" s="45">
        <f t="shared" si="2"/>
        <v>2662.7229492799997</v>
      </c>
    </row>
    <row r="30" spans="1:9" ht="26.25" thickBot="1">
      <c r="A30" s="49" t="s">
        <v>49</v>
      </c>
      <c r="B30" s="50" t="str">
        <f>'Composição de Custos'!A139</f>
        <v>SETOP-ED-50228</v>
      </c>
      <c r="C30" s="170" t="str">
        <f>'Composição de Custos'!B139</f>
        <v>PONTO DE LUZ EMBUTIDO, INCLUINDO ELETRODUTO DE PVC RÍGIDO E CAIXA COM ESPELHO (POR UNIDADE)</v>
      </c>
      <c r="D30" s="50" t="str">
        <f>'Composição de Custos'!C139</f>
        <v>pt</v>
      </c>
      <c r="E30" s="59">
        <v>4</v>
      </c>
      <c r="F30" s="59">
        <f>'Composição de Custos'!H151</f>
        <v>162.0652</v>
      </c>
      <c r="G30" s="165">
        <f>'Composição de Custos'!H152</f>
        <v>212.77540108</v>
      </c>
      <c r="H30" s="53">
        <f>E30*F30</f>
        <v>648.2608</v>
      </c>
      <c r="I30" s="46">
        <f t="shared" si="2"/>
        <v>851.10160432</v>
      </c>
    </row>
    <row r="31" spans="1:9" ht="26.25" thickBot="1">
      <c r="A31" s="49" t="s">
        <v>50</v>
      </c>
      <c r="B31" s="50" t="str">
        <f>'Composição de Custos'!A155</f>
        <v>SETOP-ED-50232</v>
      </c>
      <c r="C31" s="170" t="str">
        <f>'Composição de Custos'!B155</f>
        <v>PONTO DE TOMADA EMBUTIDO, INCLUINDO ELETRODUTO DE PVC RÍGIDO E CAIXA COM ESPELHO (POR UNIDADE)</v>
      </c>
      <c r="D31" s="50" t="str">
        <f>'Composição de Custos'!C155</f>
        <v>pt</v>
      </c>
      <c r="E31" s="59">
        <v>4</v>
      </c>
      <c r="F31" s="59">
        <f>'Composição de Custos'!H167</f>
        <v>151.3406</v>
      </c>
      <c r="G31" s="165">
        <f>'Composição de Custos'!H168</f>
        <v>198.69507374</v>
      </c>
      <c r="H31" s="53">
        <f>E31*F31</f>
        <v>605.3624</v>
      </c>
      <c r="I31" s="46">
        <f t="shared" si="2"/>
        <v>794.78029496</v>
      </c>
    </row>
    <row r="32" spans="1:9" ht="26.25" thickBot="1">
      <c r="A32" s="49" t="s">
        <v>51</v>
      </c>
      <c r="B32" s="50" t="str">
        <f>'Composição de Custos'!A171</f>
        <v>SETOP-ED-50227</v>
      </c>
      <c r="C32" s="170" t="str">
        <f>'Composição de Custos'!B171</f>
        <v>PONTO DE INTERRUPTOR, INCLUINDO ELETRODUTO DE PVC RÍGIDO E CAIXA COM ESPELHO</v>
      </c>
      <c r="D32" s="50" t="str">
        <f>'Composição de Custos'!C171</f>
        <v>pt</v>
      </c>
      <c r="E32" s="59">
        <v>4</v>
      </c>
      <c r="F32" s="59">
        <f>'Composição de Custos'!H181</f>
        <v>193.625</v>
      </c>
      <c r="G32" s="165">
        <f>'Composição de Custos'!H182</f>
        <v>254.2102625</v>
      </c>
      <c r="H32" s="53">
        <f>E32*F32</f>
        <v>774.5</v>
      </c>
      <c r="I32" s="46">
        <f t="shared" si="2"/>
        <v>1016.84105</v>
      </c>
    </row>
    <row r="33" spans="1:9" ht="16.5" thickBot="1">
      <c r="A33" s="39">
        <v>6</v>
      </c>
      <c r="B33" s="40"/>
      <c r="C33" s="41" t="s">
        <v>21</v>
      </c>
      <c r="D33" s="41"/>
      <c r="E33" s="48"/>
      <c r="F33" s="41"/>
      <c r="G33" s="47"/>
      <c r="H33" s="44">
        <f>H34+H35+H36</f>
        <v>11820.66585395688</v>
      </c>
      <c r="I33" s="45">
        <f t="shared" si="2"/>
        <v>15519.352199659988</v>
      </c>
    </row>
    <row r="34" spans="1:9" ht="39" thickBot="1">
      <c r="A34" s="49" t="s">
        <v>33</v>
      </c>
      <c r="B34" s="50" t="str">
        <f>'Composição de Custos'!A185</f>
        <v>SETOP-ED-50727</v>
      </c>
      <c r="C34" s="172" t="str">
        <f>'Composição de Custos'!B185</f>
        <v>CHAPISCO COM ARGAMASSA, TRAÇO 1:3 (CIMENTO E AREIA), ESP. 5MM, APLICADO EM ALVENARIA / ESTRUTURA DE CONCRETO COM COLHER, PREPARO MECÂNICO</v>
      </c>
      <c r="D34" s="52" t="str">
        <f>'Composição de Custos'!C185</f>
        <v>m²</v>
      </c>
      <c r="E34" s="173">
        <v>210.2</v>
      </c>
      <c r="F34" s="59">
        <f>'Composição de Custos'!H190</f>
        <v>5.606579999999999</v>
      </c>
      <c r="G34" s="165">
        <f>'Composição de Custos'!H191</f>
        <v>7.360878881999999</v>
      </c>
      <c r="H34" s="53">
        <f>E34*F34</f>
        <v>1178.5031159999999</v>
      </c>
      <c r="I34" s="46">
        <f t="shared" si="2"/>
        <v>1547.2567409964</v>
      </c>
    </row>
    <row r="35" spans="1:9" ht="26.25" thickBot="1">
      <c r="A35" s="49" t="s">
        <v>34</v>
      </c>
      <c r="B35" s="50" t="str">
        <f>'Composição de Custos'!A194</f>
        <v>SETOP-ED-50732</v>
      </c>
      <c r="C35" s="170" t="str">
        <f>'Composição de Custos'!B194</f>
        <v>EMBOÇO COM ARGAMASSA, TRAÇO 1:6 (CIMENTO E AREIA), ESP. 20MM, APLICAÇÃO MANUAL, PREPARO MECÂNICO</v>
      </c>
      <c r="D35" s="52" t="str">
        <f>'Composição de Custos'!C194</f>
        <v>m²</v>
      </c>
      <c r="E35" s="59">
        <v>216.25</v>
      </c>
      <c r="F35" s="59">
        <f>'Composição de Custos'!H199</f>
        <v>20.7832995</v>
      </c>
      <c r="G35" s="165">
        <f>'Composição de Custos'!H200</f>
        <v>27.286393913549997</v>
      </c>
      <c r="H35" s="53">
        <f>E35*F35</f>
        <v>4494.388516874999</v>
      </c>
      <c r="I35" s="46">
        <f t="shared" si="2"/>
        <v>5900.682683805187</v>
      </c>
    </row>
    <row r="36" spans="1:9" ht="51.75" thickBot="1">
      <c r="A36" s="161" t="s">
        <v>35</v>
      </c>
      <c r="B36" s="162" t="str">
        <f>'Composição de Custos'!A203</f>
        <v>SETOP-ED-9081</v>
      </c>
      <c r="C36" s="163" t="str">
        <f>'Composição de Custos'!B203</f>
        <v>REVESTIMENTO COM CERÂMICA APLICADO EM PAREDE, ACABAMENTO ESMALTADO, AMBIENTE INTERNO/EXTERNO, PADRÃO EXTRA, DIMENSÃO DA PEÇA ATÉ 2025 CM², PEI III, ASSENTAMENTO COM ARGAMASSA INDUSTRIALIZADA, INCLUSIVE REJUNTAMENTO</v>
      </c>
      <c r="D36" s="162" t="str">
        <f>'Composição de Custos'!C203</f>
        <v>m²</v>
      </c>
      <c r="E36" s="164">
        <v>112.11</v>
      </c>
      <c r="F36" s="164">
        <f>'Composição de Custos'!H210</f>
        <v>54.836983508</v>
      </c>
      <c r="G36" s="165">
        <f>'Composição de Custos'!H211</f>
        <v>71.99547564765321</v>
      </c>
      <c r="H36" s="53">
        <f>E36*F36</f>
        <v>6147.774221081881</v>
      </c>
      <c r="I36" s="46">
        <f t="shared" si="2"/>
        <v>8071.4127748584015</v>
      </c>
    </row>
    <row r="37" spans="1:9" ht="16.5" thickBot="1">
      <c r="A37" s="39">
        <v>7</v>
      </c>
      <c r="B37" s="40"/>
      <c r="C37" s="41" t="s">
        <v>30</v>
      </c>
      <c r="D37" s="41"/>
      <c r="E37" s="48"/>
      <c r="F37" s="41"/>
      <c r="G37" s="47"/>
      <c r="H37" s="44">
        <f>H38+H39+H40+H41</f>
        <v>29950.096254210803</v>
      </c>
      <c r="I37" s="45">
        <f t="shared" si="2"/>
        <v>39321.481372153365</v>
      </c>
    </row>
    <row r="38" spans="1:9" ht="26.25" thickBot="1">
      <c r="A38" s="161" t="s">
        <v>36</v>
      </c>
      <c r="B38" s="162" t="str">
        <f>'Composição de Custos'!A214</f>
        <v>SETOP-ED-50569</v>
      </c>
      <c r="C38" s="174" t="str">
        <f>'Composição de Custos'!B214</f>
        <v>CONTRAPISO DESEMPENADO COM ARGAMASSA, TRAÇO 1:3 (CIMENTO E AREIA), ESP. 50MM</v>
      </c>
      <c r="D38" s="162" t="str">
        <f>'Composição de Custos'!C214</f>
        <v>m²</v>
      </c>
      <c r="E38" s="164">
        <v>560.71</v>
      </c>
      <c r="F38" s="164">
        <f>'Composição de Custos'!H219</f>
        <v>34.770399999999995</v>
      </c>
      <c r="G38" s="165">
        <f>'Composição de Custos'!H220</f>
        <v>45.65005815999999</v>
      </c>
      <c r="H38" s="169">
        <f>E38*F38</f>
        <v>19496.110984</v>
      </c>
      <c r="I38" s="46">
        <f t="shared" si="2"/>
        <v>25596.4441108936</v>
      </c>
    </row>
    <row r="39" spans="1:9" s="57" customFormat="1" ht="51.75" thickBot="1">
      <c r="A39" s="161" t="s">
        <v>37</v>
      </c>
      <c r="B39" s="162" t="str">
        <f>'Composição de Custos'!A223</f>
        <v>COMPOSIÇÃO 1</v>
      </c>
      <c r="C39" s="163" t="str">
        <f>'Composição de Custos'!B223</f>
        <v>REVESTIMENTO COM PORCELANATO APLICADO EM PISO, ACABAMENTO ESMALTADO ACETINADO, AMBIENTE INTERNO/EXTERNO, PADRÃO EXTRA, BORDA RETIFICADA, DIMENSÃO DA PEÇA (60 X 60CM), ASSENTAMENTO COM ARGAMASSA INDUSTRIALIZADA, INCLUSIVE REJUNTAMENTO</v>
      </c>
      <c r="D39" s="162" t="str">
        <f>'Composição de Custos'!C223</f>
        <v>m²</v>
      </c>
      <c r="E39" s="164">
        <v>510.35</v>
      </c>
      <c r="F39" s="164">
        <f>'Composição de Custos'!H228</f>
        <v>16.114325400000002</v>
      </c>
      <c r="G39" s="165">
        <f>'Composição de Custos'!H229</f>
        <v>21.156497817660004</v>
      </c>
      <c r="H39" s="53">
        <f>E39*F39</f>
        <v>8223.945967890002</v>
      </c>
      <c r="I39" s="46">
        <f t="shared" si="2"/>
        <v>10797.218661242783</v>
      </c>
    </row>
    <row r="40" spans="1:9" ht="39" thickBot="1">
      <c r="A40" s="49" t="s">
        <v>38</v>
      </c>
      <c r="B40" s="50" t="str">
        <f>'Composição de Custos'!A232</f>
        <v>COMPOSIÇÃO 2</v>
      </c>
      <c r="C40" s="175" t="str">
        <f>'Composição de Custos'!B232</f>
        <v>RODAPÉ COM REVESTIMENTO EM PORCELANATO ESMALTADO ACETINADO, ALTURA 1O CM, ASSENTAMENTO COM ARGAMASSA INDUSTRIALIZADA, INCLUSIVE REJUNTAMENTO</v>
      </c>
      <c r="D40" s="50" t="str">
        <f>'Composição de Custos'!C232</f>
        <v>m</v>
      </c>
      <c r="E40" s="176">
        <v>458.89</v>
      </c>
      <c r="F40" s="59">
        <f>'Composição de Custos'!H237</f>
        <v>4.14072872</v>
      </c>
      <c r="G40" s="165">
        <f>'Composição de Custos'!H238</f>
        <v>5.436362736488</v>
      </c>
      <c r="H40" s="53">
        <f>E40*F40</f>
        <v>1900.1390023208</v>
      </c>
      <c r="I40" s="46">
        <f t="shared" si="2"/>
        <v>2494.6924961469786</v>
      </c>
    </row>
    <row r="41" spans="1:9" ht="16.5" thickBot="1">
      <c r="A41" s="49" t="s">
        <v>39</v>
      </c>
      <c r="B41" s="50" t="str">
        <f>'Composição de Custos'!A241</f>
        <v>SETOP-ED-51003</v>
      </c>
      <c r="C41" s="175" t="str">
        <f>'Composição de Custos'!B241</f>
        <v>SOLEIRA DE GRANITO CINZA ANDORINHA E=3CM</v>
      </c>
      <c r="D41" s="50" t="s">
        <v>7</v>
      </c>
      <c r="E41" s="176">
        <v>7.31</v>
      </c>
      <c r="F41" s="59">
        <f>'Composição de Custos'!H248</f>
        <v>45.13</v>
      </c>
      <c r="G41" s="165">
        <f>'Composição de Custos'!H249</f>
        <v>59.251177000000006</v>
      </c>
      <c r="H41" s="53">
        <f>E41*F41</f>
        <v>329.9003</v>
      </c>
      <c r="I41" s="46">
        <f t="shared" si="2"/>
        <v>433.12610387</v>
      </c>
    </row>
    <row r="42" spans="1:9" ht="16.5" thickBot="1">
      <c r="A42" s="39">
        <v>8</v>
      </c>
      <c r="B42" s="40"/>
      <c r="C42" s="41" t="s">
        <v>23</v>
      </c>
      <c r="D42" s="41"/>
      <c r="E42" s="48"/>
      <c r="F42" s="41"/>
      <c r="G42" s="47"/>
      <c r="H42" s="44">
        <f>H43</f>
        <v>15939.4992</v>
      </c>
      <c r="I42" s="45">
        <f t="shared" si="2"/>
        <v>20926.96849968</v>
      </c>
    </row>
    <row r="43" spans="1:9" ht="39" thickBot="1">
      <c r="A43" s="49" t="s">
        <v>40</v>
      </c>
      <c r="B43" s="50" t="str">
        <f>'Composição de Custos'!A252</f>
        <v>SETOP-ED-49605</v>
      </c>
      <c r="C43" s="51" t="str">
        <f>'Composição de Custos'!B252</f>
        <v>PORTA EM MADEIRA DE LEI ESPECIAL COMPLETA 80 X 210 CM, COM REVESTIMENTO EM LAMINADO MELAMÍNICO NAS DUAS FACES, INCLUSIVE FERRAGENS E MAÇANETA TIPO ALAVANCA</v>
      </c>
      <c r="D43" s="52" t="str">
        <f>'Composição de Custos'!C252</f>
        <v>unid.</v>
      </c>
      <c r="E43" s="59">
        <v>24</v>
      </c>
      <c r="F43" s="166">
        <f>'Composição de Custos'!H266</f>
        <v>664.1458</v>
      </c>
      <c r="G43" s="165">
        <f>'Composição de Custos'!H267</f>
        <v>871.95702082</v>
      </c>
      <c r="H43" s="53">
        <f>E43*F43</f>
        <v>15939.4992</v>
      </c>
      <c r="I43" s="46">
        <f t="shared" si="2"/>
        <v>20926.96849968</v>
      </c>
    </row>
    <row r="44" spans="1:9" ht="16.5" thickBot="1">
      <c r="A44" s="39">
        <v>9</v>
      </c>
      <c r="B44" s="40"/>
      <c r="C44" s="41" t="s">
        <v>25</v>
      </c>
      <c r="D44" s="41"/>
      <c r="E44" s="48"/>
      <c r="F44" s="41"/>
      <c r="G44" s="47"/>
      <c r="H44" s="44">
        <f>H45+H46+H48</f>
        <v>2254.799646765</v>
      </c>
      <c r="I44" s="45">
        <f t="shared" si="2"/>
        <v>2960.3264562377685</v>
      </c>
    </row>
    <row r="45" spans="1:9" ht="90" thickBot="1">
      <c r="A45" s="161" t="s">
        <v>41</v>
      </c>
      <c r="B45" s="162" t="str">
        <f>'Composição de Custos'!A270</f>
        <v>COMPOSIÇÃO 3</v>
      </c>
      <c r="C45" s="163" t="str">
        <f>'Composição de Custos'!B270</f>
        <v>BACIA SANITÁRIA (VASO) DE LOUÇA CONVENCIONAL, ACESSÍVEL (PCR/PMR), COR BRANCA, COM INSTALAÇÃO DE SÓCULO NA BASE DA BACIA ACOMPANHANDO A PROJEÇÃO DA BASE, NÃO ULTRAPASSANDO A ALTURA DE 5CM, ALTURA MÁXIMA DE 46CM (BACIA + ASSENTO), INCLUSIVE ACESSÓRIOS DE FIXAÇÃO/VEDAÇÃO, VÁLVULA DE DESCARGA MÉTALICA COM ACIONAMENTO DUPLO, TUBO DE LIGAÇÃO DE LATÃO COM CANOPLA, FORNECIMENTO, INSTALAÇÃO E REJUNTAMENTO, INCLUSIVE ASSENTO</v>
      </c>
      <c r="D45" s="162" t="str">
        <f>'Composição de Custos'!C270</f>
        <v>unid.</v>
      </c>
      <c r="E45" s="164">
        <v>2</v>
      </c>
      <c r="F45" s="164">
        <f>'Composição de Custos'!H285</f>
        <v>534.901825074</v>
      </c>
      <c r="G45" s="165">
        <f>'Composição de Custos'!H286</f>
        <v>702.2726061396547</v>
      </c>
      <c r="H45" s="169">
        <f>E45*F45</f>
        <v>1069.803650148</v>
      </c>
      <c r="I45" s="46">
        <f t="shared" si="2"/>
        <v>1404.5452122793095</v>
      </c>
    </row>
    <row r="46" spans="1:9" ht="51.75" thickBot="1">
      <c r="A46" s="161" t="s">
        <v>42</v>
      </c>
      <c r="B46" s="162" t="str">
        <f>'Composição de Custos'!A289</f>
        <v>COMPOSIÇÃO 4</v>
      </c>
      <c r="C46" s="163" t="str">
        <f>'Composição de Custos'!B289</f>
        <v>BACIA SANITÁRIA (VASO) DE LOUÇA CONVENCIONAL, COR BRANCA, INCLUSIVE ACESSÓRIOS DE FIXAÇÃO/VEDAÇÃO, VÁLVULA DE DESCARGA MÉTALICA COM ACIONAMENTO DUPLO, TUBO DE LIGAÇÃO DE LATÃO COM CANOPLA, FORNECIMENTO, INSTALAÇÃO E REJUNTAMENTO, INCLUSIVE ASSENTO</v>
      </c>
      <c r="D46" s="162" t="str">
        <f>'Composição de Custos'!C289</f>
        <v>unid.</v>
      </c>
      <c r="E46" s="164">
        <v>2</v>
      </c>
      <c r="F46" s="164">
        <f>'Composição de Custos'!H303</f>
        <v>452.463575074</v>
      </c>
      <c r="G46" s="165">
        <f>'Composição de Custos'!H304</f>
        <v>594.0394277146546</v>
      </c>
      <c r="H46" s="169">
        <f>E46*F46</f>
        <v>904.927150148</v>
      </c>
      <c r="I46" s="46">
        <f t="shared" si="2"/>
        <v>1188.0788554293092</v>
      </c>
    </row>
    <row r="47" spans="1:9" ht="39" thickBot="1">
      <c r="A47" s="49" t="s">
        <v>52</v>
      </c>
      <c r="B47" s="50" t="str">
        <f>'Composição de Custos'!A307</f>
        <v>SETOP-ED-50279</v>
      </c>
      <c r="C47" s="170" t="str">
        <f>'Composição de Custos'!B307</f>
        <v>CUBA DE LOUÇA BRANCA DE EMBUTIR, FORMATO OVAL, INCLUSIVE VÁLVULA DE ESCOAMENTO DE METAL COM ACABAMENTO CROMADO, SIFÃO DE METAL TIPO COPO CROMADO, FORNECIMENTO E INSTALAÇÃO</v>
      </c>
      <c r="D47" s="50" t="str">
        <f>'Composição de Custos'!C307</f>
        <v>unid.</v>
      </c>
      <c r="E47" s="59">
        <v>4</v>
      </c>
      <c r="F47" s="176">
        <f>'Composição de Custos'!H317</f>
        <v>222.81527533000002</v>
      </c>
      <c r="G47" s="165">
        <f>'Composição de Custos'!H318</f>
        <v>292.53417498075703</v>
      </c>
      <c r="H47" s="53">
        <f>E47*F47</f>
        <v>891.2611013200001</v>
      </c>
      <c r="I47" s="46">
        <f>H47*$I$5+H47</f>
        <v>1170.1366999230281</v>
      </c>
    </row>
    <row r="48" spans="1:9" ht="51.75" thickBot="1">
      <c r="A48" s="49" t="s">
        <v>351</v>
      </c>
      <c r="B48" s="50" t="str">
        <f>'Composição de Custos'!A321</f>
        <v>SETOP-ED-50277</v>
      </c>
      <c r="C48" s="170" t="str">
        <f>'Composição de Custos'!B321</f>
        <v>CUBA EM AÇO INOXIDÁVEL DE EMBUTIR, AISI 304, APLICAÇÃO PARA PIA (465 X 330 X 115MM), NÚMERO 1, ASSENTAMENTO EM BANCADA, INCLUSIVE VÁLVULA DE ESCOAMENTO DE METAL COM ACABAMENTO CROMADO, SIFÃO DE METAL TIPO COPO CROMADO, FORNECIMENTO E INSTALAÇÃO</v>
      </c>
      <c r="D48" s="50" t="str">
        <f>'Composição de Custos'!C321</f>
        <v>unid.</v>
      </c>
      <c r="E48" s="59">
        <v>1</v>
      </c>
      <c r="F48" s="176">
        <f>'Composição de Custos'!H331</f>
        <v>280.068846469</v>
      </c>
      <c r="G48" s="165">
        <f>'Composição de Custos'!H332</f>
        <v>367.7023885291501</v>
      </c>
      <c r="H48" s="53">
        <f>E48*F48</f>
        <v>280.068846469</v>
      </c>
      <c r="I48" s="46">
        <f t="shared" si="2"/>
        <v>367.7023885291501</v>
      </c>
    </row>
    <row r="49" spans="1:9" ht="16.5" thickBot="1">
      <c r="A49" s="39">
        <v>10</v>
      </c>
      <c r="B49" s="40"/>
      <c r="C49" s="41" t="s">
        <v>44</v>
      </c>
      <c r="D49" s="41"/>
      <c r="E49" s="48"/>
      <c r="F49" s="41"/>
      <c r="G49" s="47"/>
      <c r="H49" s="44">
        <f>SUM(H50:H50)</f>
        <v>1830.4775999999997</v>
      </c>
      <c r="I49" s="45">
        <f t="shared" si="2"/>
        <v>2403.2340410399997</v>
      </c>
    </row>
    <row r="50" spans="1:9" ht="26.25" thickBot="1">
      <c r="A50" s="49" t="s">
        <v>53</v>
      </c>
      <c r="B50" s="50" t="str">
        <f>'Composição de Custos'!A335</f>
        <v>SETOP-ED-50846</v>
      </c>
      <c r="C50" s="170" t="str">
        <f>'Composição de Custos'!B335</f>
        <v>ESCADA DE CONCRETO 20 MPA, APARENTE, ESPELHO= 16,3 CM, ARMAÇÃO, FORMA PLASTIFICADA, ESCORAMENTO E DESFORMA</v>
      </c>
      <c r="D50" s="50" t="str">
        <f>'Composição de Custos'!C335</f>
        <v>m³</v>
      </c>
      <c r="E50" s="59">
        <v>1.26</v>
      </c>
      <c r="F50" s="176">
        <f>'Composição de Custos'!H340</f>
        <v>1452.7599999999998</v>
      </c>
      <c r="G50" s="165">
        <f>'Composição de Custos'!H341</f>
        <v>1907.3286039999998</v>
      </c>
      <c r="H50" s="53">
        <f>E50*F50</f>
        <v>1830.4775999999997</v>
      </c>
      <c r="I50" s="46">
        <f t="shared" si="2"/>
        <v>2403.2340410399997</v>
      </c>
    </row>
    <row r="51" spans="1:9" ht="16.5" thickBot="1">
      <c r="A51" s="40">
        <v>11</v>
      </c>
      <c r="B51" s="40"/>
      <c r="C51" s="40" t="s">
        <v>63</v>
      </c>
      <c r="D51" s="40"/>
      <c r="E51" s="40"/>
      <c r="F51" s="40"/>
      <c r="G51" s="40"/>
      <c r="H51" s="44">
        <f>H52+H53</f>
        <v>13839.490479999999</v>
      </c>
      <c r="I51" s="45">
        <f t="shared" si="2"/>
        <v>18169.867051192</v>
      </c>
    </row>
    <row r="52" spans="1:9" ht="26.25" thickBot="1">
      <c r="A52" s="177" t="s">
        <v>54</v>
      </c>
      <c r="B52" s="52" t="str">
        <f>'Composição de Custos'!A214</f>
        <v>SETOP-ED-50569</v>
      </c>
      <c r="C52" s="174" t="str">
        <f>'Composição de Custos'!B214</f>
        <v>CONTRAPISO DESEMPENADO COM ARGAMASSA, TRAÇO 1:3 (CIMENTO E AREIA), ESP. 50MM</v>
      </c>
      <c r="D52" s="52" t="str">
        <f>'Composição de Custos'!C214</f>
        <v>m²</v>
      </c>
      <c r="E52" s="178">
        <v>103.7</v>
      </c>
      <c r="F52" s="173">
        <f>'Composição de Custos'!H219</f>
        <v>34.770399999999995</v>
      </c>
      <c r="G52" s="179">
        <f>'Composição de Custos'!H220</f>
        <v>45.65005815999999</v>
      </c>
      <c r="H52" s="180">
        <f>E52*F52</f>
        <v>3605.6904799999998</v>
      </c>
      <c r="I52" s="46">
        <f t="shared" si="2"/>
        <v>4733.911031191999</v>
      </c>
    </row>
    <row r="53" spans="1:9" ht="39" thickBot="1">
      <c r="A53" s="49" t="s">
        <v>55</v>
      </c>
      <c r="B53" s="50" t="str">
        <f>'Composição de Custos'!A344</f>
        <v>SETOP-ED-50939</v>
      </c>
      <c r="C53" s="170" t="str">
        <f>'Composição de Custos'!B344</f>
        <v>GUARDA-CORPO EM AÇO GALVANIZADO DIN 2440, D= 2", COM SUBDIVISÕES EM TUBO DE AÇO D = 1/2", H= 1,05 M - COM CORRIMÃO DUPLO  DE TUBO DE AÇO GALVANIZADO DE D = 1.1/2"</v>
      </c>
      <c r="D53" s="50" t="str">
        <f>'Composição de Custos'!C344</f>
        <v>m</v>
      </c>
      <c r="E53" s="59">
        <v>20</v>
      </c>
      <c r="F53" s="176">
        <f>'Composição de Custos'!H349</f>
        <v>511.69</v>
      </c>
      <c r="G53" s="165">
        <f>'Composição de Custos'!H350</f>
        <v>671.7978009999999</v>
      </c>
      <c r="H53" s="53">
        <f>E53*F53</f>
        <v>10233.8</v>
      </c>
      <c r="I53" s="46">
        <f t="shared" si="2"/>
        <v>13435.95602</v>
      </c>
    </row>
    <row r="54" spans="1:9" ht="16.5" thickBot="1">
      <c r="A54" s="40">
        <v>12</v>
      </c>
      <c r="B54" s="40"/>
      <c r="C54" s="40" t="s">
        <v>361</v>
      </c>
      <c r="D54" s="40"/>
      <c r="E54" s="40"/>
      <c r="F54" s="40"/>
      <c r="G54" s="40"/>
      <c r="H54" s="44">
        <f>H55+H56+H57+H58+H59+H60</f>
        <v>18583.366695440964</v>
      </c>
      <c r="I54" s="45">
        <f aca="true" t="shared" si="3" ref="I54:I60">H54*$I$5+H54</f>
        <v>24398.10213444444</v>
      </c>
    </row>
    <row r="55" spans="1:9" ht="26.25" thickBot="1">
      <c r="A55" s="177" t="s">
        <v>362</v>
      </c>
      <c r="B55" s="52" t="str">
        <f>'Composição de Custos'!A353</f>
        <v>SETOP-ED-48193</v>
      </c>
      <c r="C55" s="174" t="str">
        <f>'Composição de Custos'!B353</f>
        <v>ALVENARIA DE VEDAÇÃO COM BLOCO DE CONCRETO, ESP. 19CM, PARA REVESTIMENTO, INCLUSIVE ARGAMASSA DE ASSENTAMENTO</v>
      </c>
      <c r="D55" s="52" t="str">
        <f>'Composição de Custos'!C353</f>
        <v>m²</v>
      </c>
      <c r="E55" s="178">
        <v>72</v>
      </c>
      <c r="F55" s="173">
        <f>'Composição de Custos'!H360</f>
        <v>46.631899735</v>
      </c>
      <c r="G55" s="179">
        <f>'Composição de Custos'!H361</f>
        <v>61.223021162081494</v>
      </c>
      <c r="H55" s="180">
        <f aca="true" t="shared" si="4" ref="H55:H60">E55*F55</f>
        <v>3357.4967809199998</v>
      </c>
      <c r="I55" s="46">
        <f t="shared" si="3"/>
        <v>4408.057523669868</v>
      </c>
    </row>
    <row r="56" spans="1:9" ht="16.5" thickBot="1">
      <c r="A56" s="49" t="s">
        <v>363</v>
      </c>
      <c r="B56" s="50" t="str">
        <f>'Composição de Custos'!A364</f>
        <v>SETOP-ED-51107</v>
      </c>
      <c r="C56" s="170" t="str">
        <f>'Composição de Custos'!B364</f>
        <v>ESCAVAÇÃO MANUAL DE VALAS H&lt;= 1,50 M</v>
      </c>
      <c r="D56" s="50" t="str">
        <f>'Composição de Custos'!C364</f>
        <v>m³</v>
      </c>
      <c r="E56" s="59">
        <v>10.26</v>
      </c>
      <c r="F56" s="176">
        <f>'Composição de Custos'!H367</f>
        <v>44.982</v>
      </c>
      <c r="G56" s="165">
        <f>'Composição de Custos'!H368</f>
        <v>59.0568678</v>
      </c>
      <c r="H56" s="53">
        <f t="shared" si="4"/>
        <v>461.51532</v>
      </c>
      <c r="I56" s="46">
        <f t="shared" si="3"/>
        <v>605.923463628</v>
      </c>
    </row>
    <row r="57" spans="1:9" ht="26.25" thickBot="1">
      <c r="A57" s="177" t="s">
        <v>364</v>
      </c>
      <c r="B57" s="52" t="str">
        <f>'Composição de Custos'!A371</f>
        <v>SETOP-ED-49643</v>
      </c>
      <c r="C57" s="174" t="str">
        <f>'Composição de Custos'!B371</f>
        <v>FORMA E DESFORMA DE TÁBUA E SARRAFO, REAPROVEITAMENTO (3X), EXCLUSIVE ESCORAMENTO</v>
      </c>
      <c r="D57" s="52" t="str">
        <f>'Composição de Custos'!C371</f>
        <v>m²</v>
      </c>
      <c r="E57" s="178">
        <v>151.16</v>
      </c>
      <c r="F57" s="173">
        <f>'Composição de Custos'!H376</f>
        <v>38.93768</v>
      </c>
      <c r="G57" s="179">
        <f>'Composição de Custos'!H377</f>
        <v>51.121280072000005</v>
      </c>
      <c r="H57" s="180">
        <f t="shared" si="4"/>
        <v>5885.8197088</v>
      </c>
      <c r="I57" s="46">
        <f t="shared" si="3"/>
        <v>7727.49269568352</v>
      </c>
    </row>
    <row r="58" spans="1:9" ht="16.5" thickBot="1">
      <c r="A58" s="49" t="s">
        <v>365</v>
      </c>
      <c r="B58" s="50" t="str">
        <f>'Composição de Custos'!A380</f>
        <v>SETOP-ED-48295</v>
      </c>
      <c r="C58" s="170" t="str">
        <f>'Composição de Custos'!B380</f>
        <v>CORTE, DOBRA E MONTAGEM DE AÇO CA-50 DIÂMETRO (6.3mm A 12.5mm)</v>
      </c>
      <c r="D58" s="50" t="str">
        <f>'Composição de Custos'!C380</f>
        <v>kg</v>
      </c>
      <c r="E58" s="59">
        <v>424.7</v>
      </c>
      <c r="F58" s="176">
        <f>'Composição de Custos'!H390</f>
        <v>7.4401155259500005</v>
      </c>
      <c r="G58" s="165">
        <f>'Composição de Custos'!H391</f>
        <v>9.768127674019755</v>
      </c>
      <c r="H58" s="53">
        <f t="shared" si="4"/>
        <v>3159.8170638709653</v>
      </c>
      <c r="I58" s="46">
        <f t="shared" si="3"/>
        <v>4148.523823156191</v>
      </c>
    </row>
    <row r="59" spans="1:9" ht="16.5" thickBot="1">
      <c r="A59" s="177" t="s">
        <v>366</v>
      </c>
      <c r="B59" s="52" t="str">
        <f>'Composição de Custos'!A394</f>
        <v>SETOP-ED-48297</v>
      </c>
      <c r="C59" s="174" t="str">
        <f>'Composição de Custos'!B394</f>
        <v>CORTE, DOBRA E MONTAGEM DE AÇO CA-60 DIÂMETRO (4.2mm A 5.0mm)</v>
      </c>
      <c r="D59" s="52" t="str">
        <f>'Composição de Custos'!C394</f>
        <v>kg</v>
      </c>
      <c r="E59" s="178">
        <v>175</v>
      </c>
      <c r="F59" s="173">
        <f>'Composição de Custos'!H402</f>
        <v>7.261774981999999</v>
      </c>
      <c r="G59" s="179">
        <f>'Composição de Custos'!H403</f>
        <v>9.5339843738678</v>
      </c>
      <c r="H59" s="180">
        <f t="shared" si="4"/>
        <v>1270.8106218499997</v>
      </c>
      <c r="I59" s="46">
        <f t="shared" si="3"/>
        <v>1668.4472654268648</v>
      </c>
    </row>
    <row r="60" spans="1:9" ht="26.25" thickBot="1">
      <c r="A60" s="49" t="s">
        <v>367</v>
      </c>
      <c r="B60" s="50" t="str">
        <f>'Composição de Custos'!A406</f>
        <v>SETOP-ED-49618</v>
      </c>
      <c r="C60" s="170" t="str">
        <f>'Composição de Custos'!B406</f>
        <v>FORNECIMENTO DE CONCRETO ESTRUTURAL, PREPARADO EM OBRA, COM FCK 20MPA, INCLUSIVE LANÇAMENTO, ADENSAMENTO E ACABAMENTO</v>
      </c>
      <c r="D60" s="50" t="str">
        <f>'Composição de Custos'!C406</f>
        <v>m³</v>
      </c>
      <c r="E60" s="59">
        <v>10.88</v>
      </c>
      <c r="F60" s="176">
        <f>'Composição de Custos'!H411</f>
        <v>408.815</v>
      </c>
      <c r="G60" s="165">
        <f>'Composição de Custos'!H412</f>
        <v>536.7332135</v>
      </c>
      <c r="H60" s="53">
        <f t="shared" si="4"/>
        <v>4447.907200000001</v>
      </c>
      <c r="I60" s="46">
        <f t="shared" si="3"/>
        <v>5839.657362880001</v>
      </c>
    </row>
    <row r="61" spans="1:9" ht="16.5" thickBot="1">
      <c r="A61" s="54"/>
      <c r="B61" s="55"/>
      <c r="C61" s="54"/>
      <c r="D61" s="54"/>
      <c r="E61" s="54"/>
      <c r="F61" s="55"/>
      <c r="G61" s="55"/>
      <c r="H61" s="55"/>
      <c r="I61" s="55"/>
    </row>
    <row r="62" spans="1:9" s="8" customFormat="1" ht="16.5" thickBot="1">
      <c r="A62" s="247" t="s">
        <v>352</v>
      </c>
      <c r="B62" s="248"/>
      <c r="C62" s="248"/>
      <c r="D62" s="248"/>
      <c r="E62" s="248"/>
      <c r="F62" s="248"/>
      <c r="G62" s="257"/>
      <c r="H62" s="257"/>
      <c r="I62" s="56">
        <f>H51+H49+H44+H42+H33+H29+H24+H22+H20+H11+H37+H54</f>
        <v>106311.98726509575</v>
      </c>
    </row>
    <row r="63" spans="1:9" s="8" customFormat="1" ht="16.5" thickBot="1">
      <c r="A63" s="258"/>
      <c r="B63" s="258"/>
      <c r="C63" s="258"/>
      <c r="D63" s="258"/>
      <c r="E63" s="258"/>
      <c r="F63" s="258"/>
      <c r="G63" s="258"/>
      <c r="H63" s="57"/>
      <c r="I63" s="58"/>
    </row>
    <row r="64" spans="1:9" s="8" customFormat="1" ht="16.5" thickBot="1">
      <c r="A64" s="247" t="s">
        <v>353</v>
      </c>
      <c r="B64" s="248"/>
      <c r="C64" s="248"/>
      <c r="D64" s="248"/>
      <c r="E64" s="248"/>
      <c r="F64" s="248"/>
      <c r="G64" s="257"/>
      <c r="H64" s="257"/>
      <c r="I64" s="56">
        <f>I62*$I$5+I62</f>
        <v>139577.0080803442</v>
      </c>
    </row>
    <row r="65" spans="1:9" s="8" customFormat="1" ht="16.5" thickBot="1">
      <c r="A65" s="188"/>
      <c r="B65" s="188"/>
      <c r="C65" s="188"/>
      <c r="D65" s="188"/>
      <c r="E65" s="188"/>
      <c r="F65" s="188"/>
      <c r="G65" s="188"/>
      <c r="H65" s="33"/>
      <c r="I65" s="32"/>
    </row>
    <row r="66" spans="1:9" s="8" customFormat="1" ht="16.5" thickBot="1">
      <c r="A66" s="185" t="s">
        <v>369</v>
      </c>
      <c r="B66" s="186"/>
      <c r="C66" s="186"/>
      <c r="D66" s="186"/>
      <c r="E66" s="186"/>
      <c r="F66" s="186"/>
      <c r="G66" s="186"/>
      <c r="H66" s="186"/>
      <c r="I66" s="34"/>
    </row>
    <row r="67" spans="1:9" s="8" customFormat="1" ht="16.5" thickBot="1">
      <c r="A67" s="185"/>
      <c r="B67" s="186"/>
      <c r="C67" s="186"/>
      <c r="D67" s="186"/>
      <c r="E67" s="186"/>
      <c r="F67" s="186"/>
      <c r="G67" s="186"/>
      <c r="H67" s="186"/>
      <c r="I67" s="35"/>
    </row>
    <row r="68" spans="1:9" s="8" customFormat="1" ht="15.75">
      <c r="A68" s="193"/>
      <c r="B68" s="194"/>
      <c r="C68" s="194"/>
      <c r="D68" s="194"/>
      <c r="E68" s="194"/>
      <c r="F68" s="194"/>
      <c r="G68" s="194"/>
      <c r="H68" s="194"/>
      <c r="I68" s="36"/>
    </row>
    <row r="69" spans="1:9" s="8" customFormat="1" ht="15.75">
      <c r="A69" s="187"/>
      <c r="B69" s="188"/>
      <c r="C69" s="188"/>
      <c r="D69" s="188"/>
      <c r="E69" s="188"/>
      <c r="F69" s="188"/>
      <c r="G69" s="188"/>
      <c r="H69" s="188"/>
      <c r="I69" s="37"/>
    </row>
    <row r="70" spans="1:9" ht="15.75">
      <c r="A70" s="195" t="s">
        <v>9</v>
      </c>
      <c r="B70" s="196"/>
      <c r="C70" s="196"/>
      <c r="D70" s="196"/>
      <c r="E70" s="196"/>
      <c r="F70" s="196"/>
      <c r="G70" s="196"/>
      <c r="H70" s="196"/>
      <c r="I70" s="38"/>
    </row>
    <row r="71" spans="1:9" ht="15.75">
      <c r="A71" s="256" t="s">
        <v>56</v>
      </c>
      <c r="B71" s="189"/>
      <c r="C71" s="189"/>
      <c r="D71" s="189"/>
      <c r="E71" s="250"/>
      <c r="F71" s="250"/>
      <c r="G71" s="250"/>
      <c r="H71" s="250"/>
      <c r="I71" s="38"/>
    </row>
    <row r="72" spans="1:9" ht="15.75">
      <c r="A72" s="187" t="s">
        <v>57</v>
      </c>
      <c r="B72" s="188"/>
      <c r="C72" s="188"/>
      <c r="D72" s="188"/>
      <c r="E72" s="189"/>
      <c r="F72" s="189"/>
      <c r="G72" s="189"/>
      <c r="H72" s="189"/>
      <c r="I72" s="38"/>
    </row>
    <row r="73" spans="1:9" ht="16.5" thickBot="1">
      <c r="A73" s="190" t="s">
        <v>58</v>
      </c>
      <c r="B73" s="191"/>
      <c r="C73" s="191"/>
      <c r="D73" s="191"/>
      <c r="E73" s="192"/>
      <c r="F73" s="192"/>
      <c r="G73" s="192"/>
      <c r="H73" s="192"/>
      <c r="I73" s="31"/>
    </row>
    <row r="74" spans="1:9" ht="15.75">
      <c r="A74" s="18"/>
      <c r="B74" s="19"/>
      <c r="C74" s="18"/>
      <c r="D74" s="18"/>
      <c r="E74" s="18"/>
      <c r="F74" s="19"/>
      <c r="G74" s="19"/>
      <c r="H74" s="19"/>
      <c r="I74" s="19"/>
    </row>
    <row r="75" spans="1:9" ht="15.75">
      <c r="A75" s="18"/>
      <c r="B75" s="19"/>
      <c r="C75" s="18"/>
      <c r="D75" s="18"/>
      <c r="E75" s="18"/>
      <c r="F75" s="19"/>
      <c r="G75" s="19"/>
      <c r="H75" s="19"/>
      <c r="I75" s="19"/>
    </row>
    <row r="76" spans="1:9" ht="15.75">
      <c r="A76" s="18"/>
      <c r="B76" s="19"/>
      <c r="C76" s="18"/>
      <c r="D76" s="18"/>
      <c r="E76" s="18"/>
      <c r="F76" s="19"/>
      <c r="G76" s="19"/>
      <c r="H76" s="19"/>
      <c r="I76" s="19"/>
    </row>
    <row r="77" spans="1:9" ht="15.75">
      <c r="A77" s="18"/>
      <c r="B77" s="19"/>
      <c r="C77" s="18"/>
      <c r="D77" s="18"/>
      <c r="E77" s="18"/>
      <c r="F77" s="19"/>
      <c r="G77" s="19"/>
      <c r="H77" s="19"/>
      <c r="I77" s="19"/>
    </row>
    <row r="78" spans="1:9" ht="15.75">
      <c r="A78" s="18"/>
      <c r="B78" s="19"/>
      <c r="C78" s="18"/>
      <c r="D78" s="18"/>
      <c r="E78" s="18"/>
      <c r="F78" s="19"/>
      <c r="G78" s="19"/>
      <c r="H78" s="19"/>
      <c r="I78" s="19"/>
    </row>
    <row r="79" spans="1:9" ht="15.75">
      <c r="A79" s="18"/>
      <c r="B79" s="19"/>
      <c r="C79" s="18"/>
      <c r="D79" s="18"/>
      <c r="E79" s="18"/>
      <c r="F79" s="19"/>
      <c r="G79" s="19"/>
      <c r="H79" s="19"/>
      <c r="I79" s="19"/>
    </row>
    <row r="80" spans="1:9" ht="15.75">
      <c r="A80" s="18"/>
      <c r="B80" s="19"/>
      <c r="C80" s="18"/>
      <c r="D80" s="18"/>
      <c r="E80" s="18"/>
      <c r="F80" s="19"/>
      <c r="G80" s="19"/>
      <c r="H80" s="19"/>
      <c r="I80" s="19"/>
    </row>
    <row r="81" spans="1:9" ht="15.75">
      <c r="A81" s="18"/>
      <c r="B81" s="19"/>
      <c r="C81" s="18"/>
      <c r="D81" s="18"/>
      <c r="E81" s="18"/>
      <c r="F81" s="19"/>
      <c r="G81" s="19"/>
      <c r="H81" s="19"/>
      <c r="I81" s="19"/>
    </row>
    <row r="82" spans="1:9" ht="15.75">
      <c r="A82" s="18"/>
      <c r="B82" s="19"/>
      <c r="C82" s="18"/>
      <c r="D82" s="18"/>
      <c r="E82" s="18"/>
      <c r="F82" s="19"/>
      <c r="G82" s="19"/>
      <c r="H82" s="19"/>
      <c r="I82" s="19"/>
    </row>
    <row r="83" spans="1:9" ht="15.75">
      <c r="A83" s="18"/>
      <c r="B83" s="19"/>
      <c r="C83" s="18"/>
      <c r="D83" s="18"/>
      <c r="E83" s="18"/>
      <c r="F83" s="19"/>
      <c r="G83" s="19"/>
      <c r="H83" s="19"/>
      <c r="I83" s="19"/>
    </row>
    <row r="84" spans="1:9" ht="15.75">
      <c r="A84" s="18"/>
      <c r="B84" s="19"/>
      <c r="C84" s="18"/>
      <c r="D84" s="18"/>
      <c r="E84" s="18"/>
      <c r="F84" s="19"/>
      <c r="G84" s="19"/>
      <c r="H84" s="19"/>
      <c r="I84" s="19"/>
    </row>
    <row r="85" spans="1:9" ht="15.75">
      <c r="A85" s="18"/>
      <c r="B85" s="19"/>
      <c r="C85" s="18"/>
      <c r="D85" s="18"/>
      <c r="E85" s="18"/>
      <c r="F85" s="19"/>
      <c r="G85" s="19"/>
      <c r="H85" s="19"/>
      <c r="I85" s="19"/>
    </row>
    <row r="86" spans="1:9" ht="15.75">
      <c r="A86" s="18"/>
      <c r="B86" s="19"/>
      <c r="C86" s="18"/>
      <c r="D86" s="18"/>
      <c r="E86" s="18"/>
      <c r="F86" s="19"/>
      <c r="G86" s="19"/>
      <c r="H86" s="19"/>
      <c r="I86" s="19"/>
    </row>
    <row r="87" spans="1:9" ht="15.75">
      <c r="A87" s="18"/>
      <c r="B87" s="19"/>
      <c r="C87" s="18"/>
      <c r="D87" s="18"/>
      <c r="E87" s="18"/>
      <c r="F87" s="19"/>
      <c r="G87" s="19"/>
      <c r="H87" s="19"/>
      <c r="I87" s="19"/>
    </row>
    <row r="88" spans="1:9" ht="15.75">
      <c r="A88" s="18"/>
      <c r="B88" s="19"/>
      <c r="C88" s="18"/>
      <c r="D88" s="18"/>
      <c r="E88" s="18"/>
      <c r="F88" s="19"/>
      <c r="G88" s="19"/>
      <c r="H88" s="19"/>
      <c r="I88" s="19"/>
    </row>
    <row r="89" spans="1:9" ht="15.75">
      <c r="A89" s="18"/>
      <c r="B89" s="19"/>
      <c r="C89" s="18"/>
      <c r="D89" s="18"/>
      <c r="E89" s="18"/>
      <c r="F89" s="19"/>
      <c r="G89" s="19"/>
      <c r="H89" s="19"/>
      <c r="I89" s="19"/>
    </row>
    <row r="90" spans="1:9" ht="15.75">
      <c r="A90" s="18"/>
      <c r="B90" s="19"/>
      <c r="C90" s="18"/>
      <c r="D90" s="18"/>
      <c r="E90" s="18"/>
      <c r="F90" s="19"/>
      <c r="G90" s="19"/>
      <c r="H90" s="19"/>
      <c r="I90" s="19"/>
    </row>
    <row r="91" spans="1:9" ht="15.75">
      <c r="A91" s="18"/>
      <c r="B91" s="19"/>
      <c r="C91" s="18"/>
      <c r="D91" s="18"/>
      <c r="E91" s="18"/>
      <c r="F91" s="19"/>
      <c r="G91" s="19"/>
      <c r="H91" s="19"/>
      <c r="I91" s="19"/>
    </row>
    <row r="92" spans="1:9" ht="15.75">
      <c r="A92" s="18"/>
      <c r="B92" s="19"/>
      <c r="C92" s="18"/>
      <c r="D92" s="18"/>
      <c r="E92" s="18"/>
      <c r="F92" s="19"/>
      <c r="G92" s="19"/>
      <c r="H92" s="19"/>
      <c r="I92" s="19"/>
    </row>
    <row r="93" spans="1:9" ht="15.75">
      <c r="A93" s="18"/>
      <c r="B93" s="19"/>
      <c r="C93" s="18"/>
      <c r="D93" s="18"/>
      <c r="E93" s="18"/>
      <c r="F93" s="19"/>
      <c r="G93" s="19"/>
      <c r="H93" s="19"/>
      <c r="I93" s="19"/>
    </row>
    <row r="94" spans="1:9" ht="15.75">
      <c r="A94" s="18"/>
      <c r="B94" s="19"/>
      <c r="C94" s="18"/>
      <c r="D94" s="18"/>
      <c r="E94" s="18"/>
      <c r="F94" s="19"/>
      <c r="G94" s="19"/>
      <c r="H94" s="19"/>
      <c r="I94" s="19"/>
    </row>
    <row r="95" spans="1:9" ht="15.75">
      <c r="A95" s="18"/>
      <c r="B95" s="19"/>
      <c r="C95" s="18"/>
      <c r="D95" s="18"/>
      <c r="E95" s="18"/>
      <c r="F95" s="19"/>
      <c r="G95" s="19"/>
      <c r="H95" s="19"/>
      <c r="I95" s="19"/>
    </row>
    <row r="96" spans="1:9" ht="15.75">
      <c r="A96" s="18"/>
      <c r="B96" s="19"/>
      <c r="C96" s="18"/>
      <c r="D96" s="18"/>
      <c r="E96" s="18"/>
      <c r="F96" s="19"/>
      <c r="G96" s="19"/>
      <c r="H96" s="19"/>
      <c r="I96" s="19"/>
    </row>
    <row r="97" spans="1:9" ht="15.75">
      <c r="A97" s="18"/>
      <c r="B97" s="19"/>
      <c r="C97" s="18"/>
      <c r="D97" s="18"/>
      <c r="E97" s="18"/>
      <c r="F97" s="19"/>
      <c r="G97" s="19"/>
      <c r="H97" s="19"/>
      <c r="I97" s="19"/>
    </row>
    <row r="98" spans="1:9" ht="15.75">
      <c r="A98" s="18"/>
      <c r="B98" s="19"/>
      <c r="C98" s="18"/>
      <c r="D98" s="18"/>
      <c r="E98" s="18"/>
      <c r="F98" s="19"/>
      <c r="G98" s="19"/>
      <c r="H98" s="19"/>
      <c r="I98" s="19"/>
    </row>
    <row r="99" spans="1:9" ht="15.75">
      <c r="A99" s="18"/>
      <c r="B99" s="19"/>
      <c r="C99" s="18"/>
      <c r="D99" s="18"/>
      <c r="E99" s="18"/>
      <c r="F99" s="19"/>
      <c r="G99" s="19"/>
      <c r="H99" s="19"/>
      <c r="I99" s="19"/>
    </row>
    <row r="100" spans="1:9" ht="15.75">
      <c r="A100" s="18"/>
      <c r="B100" s="19"/>
      <c r="C100" s="18"/>
      <c r="D100" s="18"/>
      <c r="E100" s="18"/>
      <c r="F100" s="19"/>
      <c r="G100" s="19"/>
      <c r="H100" s="19"/>
      <c r="I100" s="19"/>
    </row>
    <row r="101" spans="1:9" ht="15.75">
      <c r="A101" s="18"/>
      <c r="B101" s="19"/>
      <c r="C101" s="18"/>
      <c r="D101" s="18"/>
      <c r="E101" s="18"/>
      <c r="F101" s="19"/>
      <c r="G101" s="19"/>
      <c r="H101" s="19"/>
      <c r="I101" s="19"/>
    </row>
    <row r="102" spans="1:9" ht="15.75">
      <c r="A102" s="18"/>
      <c r="B102" s="19"/>
      <c r="C102" s="18"/>
      <c r="D102" s="18"/>
      <c r="E102" s="18"/>
      <c r="F102" s="19"/>
      <c r="G102" s="19"/>
      <c r="H102" s="19"/>
      <c r="I102" s="19"/>
    </row>
    <row r="103" spans="1:9" ht="15.75">
      <c r="A103" s="18"/>
      <c r="B103" s="19"/>
      <c r="C103" s="18"/>
      <c r="D103" s="18"/>
      <c r="E103" s="18"/>
      <c r="F103" s="19"/>
      <c r="G103" s="19"/>
      <c r="H103" s="19"/>
      <c r="I103" s="19"/>
    </row>
    <row r="104" spans="1:9" ht="15.75">
      <c r="A104" s="18"/>
      <c r="B104" s="19"/>
      <c r="C104" s="18"/>
      <c r="D104" s="18"/>
      <c r="E104" s="18"/>
      <c r="F104" s="19"/>
      <c r="G104" s="19"/>
      <c r="H104" s="19"/>
      <c r="I104" s="19"/>
    </row>
    <row r="105" spans="1:9" ht="15.75">
      <c r="A105" s="18"/>
      <c r="B105" s="19"/>
      <c r="C105" s="18"/>
      <c r="D105" s="18"/>
      <c r="E105" s="18"/>
      <c r="F105" s="19"/>
      <c r="G105" s="19"/>
      <c r="H105" s="19"/>
      <c r="I105" s="19"/>
    </row>
    <row r="106" spans="1:9" ht="15.75">
      <c r="A106" s="18"/>
      <c r="B106" s="19"/>
      <c r="C106" s="18"/>
      <c r="D106" s="18"/>
      <c r="E106" s="18"/>
      <c r="F106" s="19"/>
      <c r="G106" s="19"/>
      <c r="H106" s="19"/>
      <c r="I106" s="19"/>
    </row>
    <row r="107" spans="1:9" ht="15.75">
      <c r="A107" s="18"/>
      <c r="B107" s="19"/>
      <c r="C107" s="18"/>
      <c r="D107" s="18"/>
      <c r="E107" s="18"/>
      <c r="F107" s="19"/>
      <c r="G107" s="19"/>
      <c r="H107" s="19"/>
      <c r="I107" s="19"/>
    </row>
    <row r="108" spans="1:9" ht="15.75">
      <c r="A108" s="18"/>
      <c r="B108" s="19"/>
      <c r="C108" s="18"/>
      <c r="D108" s="18"/>
      <c r="E108" s="18"/>
      <c r="F108" s="19"/>
      <c r="G108" s="19"/>
      <c r="H108" s="19"/>
      <c r="I108" s="19"/>
    </row>
    <row r="109" spans="1:9" ht="15.75">
      <c r="A109" s="18"/>
      <c r="B109" s="19"/>
      <c r="C109" s="18"/>
      <c r="D109" s="18"/>
      <c r="E109" s="18"/>
      <c r="F109" s="19"/>
      <c r="G109" s="19"/>
      <c r="H109" s="19"/>
      <c r="I109" s="19"/>
    </row>
    <row r="110" spans="1:9" ht="15.75">
      <c r="A110" s="18"/>
      <c r="B110" s="19"/>
      <c r="C110" s="18"/>
      <c r="D110" s="18"/>
      <c r="E110" s="18"/>
      <c r="F110" s="19"/>
      <c r="G110" s="19"/>
      <c r="H110" s="19"/>
      <c r="I110" s="19"/>
    </row>
    <row r="111" spans="1:9" ht="15.75">
      <c r="A111" s="18"/>
      <c r="B111" s="19"/>
      <c r="C111" s="18"/>
      <c r="D111" s="18"/>
      <c r="E111" s="18"/>
      <c r="F111" s="19"/>
      <c r="G111" s="19"/>
      <c r="H111" s="19"/>
      <c r="I111" s="19"/>
    </row>
    <row r="112" spans="1:9" ht="15.75">
      <c r="A112" s="18"/>
      <c r="B112" s="19"/>
      <c r="C112" s="18"/>
      <c r="D112" s="18"/>
      <c r="E112" s="18"/>
      <c r="F112" s="19"/>
      <c r="G112" s="19"/>
      <c r="H112" s="19"/>
      <c r="I112" s="19"/>
    </row>
    <row r="113" spans="1:9" ht="15.75">
      <c r="A113" s="18"/>
      <c r="B113" s="19"/>
      <c r="C113" s="18"/>
      <c r="D113" s="18"/>
      <c r="E113" s="18"/>
      <c r="F113" s="19"/>
      <c r="G113" s="19"/>
      <c r="H113" s="19"/>
      <c r="I113" s="19"/>
    </row>
    <row r="114" spans="1:9" ht="15.75">
      <c r="A114" s="18"/>
      <c r="B114" s="19"/>
      <c r="C114" s="18"/>
      <c r="D114" s="18"/>
      <c r="E114" s="18"/>
      <c r="F114" s="19"/>
      <c r="G114" s="19"/>
      <c r="H114" s="19"/>
      <c r="I114" s="19"/>
    </row>
    <row r="115" spans="1:9" ht="15.75">
      <c r="A115" s="18"/>
      <c r="B115" s="19"/>
      <c r="C115" s="18"/>
      <c r="D115" s="18"/>
      <c r="E115" s="18"/>
      <c r="F115" s="19"/>
      <c r="G115" s="19"/>
      <c r="H115" s="19"/>
      <c r="I115" s="19"/>
    </row>
    <row r="116" spans="1:9" ht="15.75">
      <c r="A116" s="18"/>
      <c r="B116" s="19"/>
      <c r="C116" s="18"/>
      <c r="D116" s="18"/>
      <c r="E116" s="18"/>
      <c r="F116" s="19"/>
      <c r="G116" s="19"/>
      <c r="H116" s="19"/>
      <c r="I116" s="19"/>
    </row>
    <row r="117" spans="1:9" ht="15.75">
      <c r="A117" s="18"/>
      <c r="B117" s="19"/>
      <c r="C117" s="18"/>
      <c r="D117" s="18"/>
      <c r="E117" s="18"/>
      <c r="F117" s="19"/>
      <c r="G117" s="19"/>
      <c r="H117" s="19"/>
      <c r="I117" s="19"/>
    </row>
    <row r="118" spans="1:9" ht="15.75">
      <c r="A118" s="18"/>
      <c r="B118" s="19"/>
      <c r="C118" s="18"/>
      <c r="D118" s="18"/>
      <c r="E118" s="18"/>
      <c r="F118" s="19"/>
      <c r="G118" s="19"/>
      <c r="H118" s="19"/>
      <c r="I118" s="19"/>
    </row>
    <row r="119" spans="1:9" ht="15.75">
      <c r="A119" s="18"/>
      <c r="B119" s="19"/>
      <c r="C119" s="18"/>
      <c r="D119" s="18"/>
      <c r="E119" s="18"/>
      <c r="F119" s="19"/>
      <c r="G119" s="19"/>
      <c r="H119" s="19"/>
      <c r="I119" s="19"/>
    </row>
    <row r="120" spans="1:9" ht="15.75">
      <c r="A120" s="18"/>
      <c r="B120" s="19"/>
      <c r="C120" s="18"/>
      <c r="D120" s="18"/>
      <c r="E120" s="18"/>
      <c r="F120" s="19"/>
      <c r="G120" s="19"/>
      <c r="H120" s="19"/>
      <c r="I120" s="19"/>
    </row>
    <row r="121" spans="1:9" ht="15.75">
      <c r="A121" s="18"/>
      <c r="B121" s="19"/>
      <c r="C121" s="18"/>
      <c r="D121" s="18"/>
      <c r="E121" s="18"/>
      <c r="F121" s="19"/>
      <c r="G121" s="19"/>
      <c r="H121" s="19"/>
      <c r="I121" s="19"/>
    </row>
    <row r="122" spans="1:9" ht="15.75">
      <c r="A122" s="18"/>
      <c r="B122" s="19"/>
      <c r="C122" s="18"/>
      <c r="D122" s="18"/>
      <c r="E122" s="18"/>
      <c r="F122" s="19"/>
      <c r="G122" s="19"/>
      <c r="H122" s="19"/>
      <c r="I122" s="19"/>
    </row>
    <row r="123" spans="1:9" ht="15.75">
      <c r="A123" s="18"/>
      <c r="B123" s="19"/>
      <c r="C123" s="18"/>
      <c r="D123" s="18"/>
      <c r="E123" s="18"/>
      <c r="F123" s="19"/>
      <c r="G123" s="19"/>
      <c r="H123" s="19"/>
      <c r="I123" s="19"/>
    </row>
    <row r="124" spans="1:9" ht="15.75">
      <c r="A124" s="18"/>
      <c r="B124" s="19"/>
      <c r="C124" s="18"/>
      <c r="D124" s="18"/>
      <c r="E124" s="18"/>
      <c r="F124" s="19"/>
      <c r="G124" s="19"/>
      <c r="H124" s="19"/>
      <c r="I124" s="19"/>
    </row>
    <row r="125" spans="1:9" ht="15.75">
      <c r="A125" s="18"/>
      <c r="B125" s="19"/>
      <c r="C125" s="18"/>
      <c r="D125" s="18"/>
      <c r="E125" s="18"/>
      <c r="F125" s="19"/>
      <c r="G125" s="19"/>
      <c r="H125" s="19"/>
      <c r="I125" s="19"/>
    </row>
    <row r="126" spans="1:9" ht="15.75">
      <c r="A126" s="18"/>
      <c r="B126" s="19"/>
      <c r="C126" s="18"/>
      <c r="D126" s="18"/>
      <c r="E126" s="18"/>
      <c r="F126" s="19"/>
      <c r="G126" s="19"/>
      <c r="H126" s="19"/>
      <c r="I126" s="19"/>
    </row>
    <row r="127" spans="1:9" ht="15.75">
      <c r="A127" s="18"/>
      <c r="B127" s="19"/>
      <c r="C127" s="18"/>
      <c r="D127" s="18"/>
      <c r="E127" s="18"/>
      <c r="F127" s="19"/>
      <c r="G127" s="19"/>
      <c r="H127" s="19"/>
      <c r="I127" s="19"/>
    </row>
    <row r="128" spans="1:9" ht="15.75">
      <c r="A128" s="18"/>
      <c r="B128" s="19"/>
      <c r="C128" s="18"/>
      <c r="D128" s="18"/>
      <c r="E128" s="18"/>
      <c r="F128" s="19"/>
      <c r="G128" s="19"/>
      <c r="H128" s="19"/>
      <c r="I128" s="19"/>
    </row>
    <row r="129" spans="1:9" ht="15.75">
      <c r="A129" s="18"/>
      <c r="B129" s="19"/>
      <c r="C129" s="18"/>
      <c r="D129" s="18"/>
      <c r="E129" s="18"/>
      <c r="F129" s="19"/>
      <c r="G129" s="19"/>
      <c r="H129" s="19"/>
      <c r="I129" s="19"/>
    </row>
    <row r="130" spans="1:9" ht="15.75">
      <c r="A130" s="18"/>
      <c r="B130" s="19"/>
      <c r="C130" s="18"/>
      <c r="D130" s="18"/>
      <c r="E130" s="18"/>
      <c r="F130" s="19"/>
      <c r="G130" s="19"/>
      <c r="H130" s="19"/>
      <c r="I130" s="19"/>
    </row>
    <row r="131" spans="1:9" ht="15.75">
      <c r="A131" s="18"/>
      <c r="B131" s="19"/>
      <c r="C131" s="18"/>
      <c r="D131" s="18"/>
      <c r="E131" s="18"/>
      <c r="F131" s="19"/>
      <c r="G131" s="19"/>
      <c r="H131" s="19"/>
      <c r="I131" s="19"/>
    </row>
    <row r="132" spans="1:9" ht="15.75">
      <c r="A132" s="18"/>
      <c r="B132" s="19"/>
      <c r="C132" s="18"/>
      <c r="D132" s="18"/>
      <c r="E132" s="18"/>
      <c r="F132" s="19"/>
      <c r="G132" s="19"/>
      <c r="H132" s="19"/>
      <c r="I132" s="19"/>
    </row>
    <row r="133" spans="1:9" ht="15.75">
      <c r="A133" s="18"/>
      <c r="B133" s="19"/>
      <c r="C133" s="18"/>
      <c r="D133" s="18"/>
      <c r="E133" s="18"/>
      <c r="F133" s="19"/>
      <c r="G133" s="19"/>
      <c r="H133" s="19"/>
      <c r="I133" s="19"/>
    </row>
    <row r="134" spans="1:9" ht="15.75">
      <c r="A134" s="18"/>
      <c r="B134" s="19"/>
      <c r="C134" s="18"/>
      <c r="D134" s="18"/>
      <c r="E134" s="18"/>
      <c r="F134" s="19"/>
      <c r="G134" s="19"/>
      <c r="H134" s="19"/>
      <c r="I134" s="19"/>
    </row>
    <row r="135" spans="1:9" ht="15.75">
      <c r="A135" s="18"/>
      <c r="B135" s="19"/>
      <c r="C135" s="18"/>
      <c r="D135" s="18"/>
      <c r="E135" s="18"/>
      <c r="F135" s="19"/>
      <c r="G135" s="19"/>
      <c r="H135" s="19"/>
      <c r="I135" s="19"/>
    </row>
    <row r="136" spans="1:9" ht="15.75">
      <c r="A136" s="18"/>
      <c r="B136" s="19"/>
      <c r="C136" s="18"/>
      <c r="D136" s="18"/>
      <c r="E136" s="18"/>
      <c r="F136" s="19"/>
      <c r="G136" s="19"/>
      <c r="H136" s="19"/>
      <c r="I136" s="19"/>
    </row>
    <row r="137" spans="1:9" ht="15.75">
      <c r="A137" s="18"/>
      <c r="B137" s="19"/>
      <c r="C137" s="18"/>
      <c r="D137" s="18"/>
      <c r="E137" s="18"/>
      <c r="F137" s="19"/>
      <c r="G137" s="19"/>
      <c r="H137" s="19"/>
      <c r="I137" s="19"/>
    </row>
    <row r="138" spans="1:9" ht="15.75">
      <c r="A138" s="18"/>
      <c r="B138" s="19"/>
      <c r="C138" s="18"/>
      <c r="D138" s="18"/>
      <c r="E138" s="18"/>
      <c r="F138" s="19"/>
      <c r="G138" s="19"/>
      <c r="H138" s="19"/>
      <c r="I138" s="19"/>
    </row>
    <row r="139" spans="1:9" ht="15.75">
      <c r="A139" s="18"/>
      <c r="B139" s="19"/>
      <c r="C139" s="18"/>
      <c r="D139" s="18"/>
      <c r="E139" s="18"/>
      <c r="F139" s="19"/>
      <c r="G139" s="19"/>
      <c r="H139" s="19"/>
      <c r="I139" s="19"/>
    </row>
    <row r="140" spans="1:9" ht="15.75">
      <c r="A140" s="18"/>
      <c r="B140" s="19"/>
      <c r="C140" s="18"/>
      <c r="D140" s="18"/>
      <c r="E140" s="18"/>
      <c r="F140" s="19"/>
      <c r="G140" s="19"/>
      <c r="H140" s="19"/>
      <c r="I140" s="19"/>
    </row>
    <row r="141" spans="1:9" ht="15.75">
      <c r="A141" s="18"/>
      <c r="B141" s="19"/>
      <c r="C141" s="18"/>
      <c r="D141" s="18"/>
      <c r="E141" s="18"/>
      <c r="F141" s="19"/>
      <c r="G141" s="19"/>
      <c r="H141" s="19"/>
      <c r="I141" s="19"/>
    </row>
    <row r="142" spans="1:9" ht="15.75">
      <c r="A142" s="18"/>
      <c r="B142" s="19"/>
      <c r="C142" s="18"/>
      <c r="D142" s="18"/>
      <c r="E142" s="18"/>
      <c r="F142" s="19"/>
      <c r="G142" s="19"/>
      <c r="H142" s="19"/>
      <c r="I142" s="19"/>
    </row>
    <row r="143" spans="1:9" ht="15.75">
      <c r="A143" s="18"/>
      <c r="B143" s="19"/>
      <c r="C143" s="18"/>
      <c r="D143" s="18"/>
      <c r="E143" s="18"/>
      <c r="F143" s="19"/>
      <c r="G143" s="19"/>
      <c r="H143" s="19"/>
      <c r="I143" s="19"/>
    </row>
    <row r="144" spans="1:9" ht="15.75">
      <c r="A144" s="18"/>
      <c r="B144" s="19"/>
      <c r="C144" s="18"/>
      <c r="D144" s="18"/>
      <c r="E144" s="18"/>
      <c r="F144" s="19"/>
      <c r="G144" s="19"/>
      <c r="H144" s="19"/>
      <c r="I144" s="19"/>
    </row>
    <row r="145" spans="1:9" ht="15.75">
      <c r="A145" s="18"/>
      <c r="B145" s="19"/>
      <c r="C145" s="18"/>
      <c r="D145" s="18"/>
      <c r="E145" s="18"/>
      <c r="F145" s="19"/>
      <c r="G145" s="19"/>
      <c r="H145" s="19"/>
      <c r="I145" s="19"/>
    </row>
    <row r="146" spans="1:9" ht="15.75">
      <c r="A146" s="18"/>
      <c r="B146" s="19"/>
      <c r="C146" s="18"/>
      <c r="D146" s="18"/>
      <c r="E146" s="18"/>
      <c r="F146" s="19"/>
      <c r="G146" s="19"/>
      <c r="H146" s="19"/>
      <c r="I146" s="19"/>
    </row>
    <row r="147" spans="1:9" ht="15.75">
      <c r="A147" s="18"/>
      <c r="B147" s="19"/>
      <c r="C147" s="18"/>
      <c r="D147" s="18"/>
      <c r="E147" s="18"/>
      <c r="F147" s="19"/>
      <c r="G147" s="19"/>
      <c r="H147" s="19"/>
      <c r="I147" s="19"/>
    </row>
    <row r="148" spans="1:9" ht="15.75">
      <c r="A148" s="18"/>
      <c r="B148" s="19"/>
      <c r="C148" s="18"/>
      <c r="D148" s="18"/>
      <c r="E148" s="18"/>
      <c r="F148" s="19"/>
      <c r="G148" s="19"/>
      <c r="H148" s="19"/>
      <c r="I148" s="19"/>
    </row>
    <row r="149" spans="1:9" ht="15.75">
      <c r="A149" s="18"/>
      <c r="B149" s="19"/>
      <c r="C149" s="18"/>
      <c r="D149" s="18"/>
      <c r="E149" s="18"/>
      <c r="F149" s="19"/>
      <c r="G149" s="19"/>
      <c r="H149" s="19"/>
      <c r="I149" s="19"/>
    </row>
    <row r="150" spans="1:9" ht="15.75">
      <c r="A150" s="18"/>
      <c r="B150" s="19"/>
      <c r="C150" s="18"/>
      <c r="D150" s="18"/>
      <c r="E150" s="18"/>
      <c r="F150" s="19"/>
      <c r="G150" s="19"/>
      <c r="H150" s="19"/>
      <c r="I150" s="19"/>
    </row>
    <row r="151" spans="1:9" ht="15.75">
      <c r="A151" s="18"/>
      <c r="B151" s="19"/>
      <c r="C151" s="18"/>
      <c r="D151" s="18"/>
      <c r="E151" s="18"/>
      <c r="F151" s="19"/>
      <c r="G151" s="19"/>
      <c r="H151" s="19"/>
      <c r="I151" s="19"/>
    </row>
    <row r="152" spans="1:9" ht="15.75">
      <c r="A152" s="18"/>
      <c r="B152" s="19"/>
      <c r="C152" s="18"/>
      <c r="D152" s="18"/>
      <c r="E152" s="18"/>
      <c r="F152" s="19"/>
      <c r="G152" s="19"/>
      <c r="H152" s="19"/>
      <c r="I152" s="19"/>
    </row>
    <row r="153" spans="1:9" ht="15.75">
      <c r="A153" s="18"/>
      <c r="B153" s="19"/>
      <c r="C153" s="18"/>
      <c r="D153" s="18"/>
      <c r="E153" s="18"/>
      <c r="F153" s="19"/>
      <c r="G153" s="19"/>
      <c r="H153" s="19"/>
      <c r="I153" s="19"/>
    </row>
    <row r="154" spans="1:9" ht="15.75">
      <c r="A154" s="18"/>
      <c r="B154" s="19"/>
      <c r="C154" s="18"/>
      <c r="D154" s="18"/>
      <c r="E154" s="18"/>
      <c r="F154" s="19"/>
      <c r="G154" s="19"/>
      <c r="H154" s="19"/>
      <c r="I154" s="19"/>
    </row>
    <row r="155" spans="1:9" ht="15.75">
      <c r="A155" s="18"/>
      <c r="B155" s="19"/>
      <c r="C155" s="18"/>
      <c r="D155" s="18"/>
      <c r="E155" s="18"/>
      <c r="F155" s="19"/>
      <c r="G155" s="19"/>
      <c r="H155" s="19"/>
      <c r="I155" s="19"/>
    </row>
    <row r="156" spans="1:9" ht="15.75">
      <c r="A156" s="18"/>
      <c r="B156" s="19"/>
      <c r="C156" s="18"/>
      <c r="D156" s="18"/>
      <c r="E156" s="18"/>
      <c r="F156" s="19"/>
      <c r="G156" s="19"/>
      <c r="H156" s="19"/>
      <c r="I156" s="19"/>
    </row>
    <row r="157" spans="1:9" ht="15.75">
      <c r="A157" s="18"/>
      <c r="B157" s="19"/>
      <c r="C157" s="18"/>
      <c r="D157" s="18"/>
      <c r="E157" s="18"/>
      <c r="F157" s="19"/>
      <c r="G157" s="19"/>
      <c r="H157" s="19"/>
      <c r="I157" s="19"/>
    </row>
    <row r="158" spans="1:9" ht="15.75">
      <c r="A158" s="18"/>
      <c r="B158" s="19"/>
      <c r="C158" s="18"/>
      <c r="D158" s="18"/>
      <c r="E158" s="18"/>
      <c r="F158" s="19"/>
      <c r="G158" s="19"/>
      <c r="H158" s="19"/>
      <c r="I158" s="19"/>
    </row>
    <row r="159" spans="1:9" ht="15.75">
      <c r="A159" s="18"/>
      <c r="B159" s="19"/>
      <c r="C159" s="18"/>
      <c r="D159" s="18"/>
      <c r="E159" s="18"/>
      <c r="F159" s="19"/>
      <c r="G159" s="19"/>
      <c r="H159" s="19"/>
      <c r="I159" s="19"/>
    </row>
    <row r="160" spans="1:9" ht="15.75">
      <c r="A160" s="18"/>
      <c r="B160" s="19"/>
      <c r="C160" s="18"/>
      <c r="D160" s="18"/>
      <c r="E160" s="18"/>
      <c r="F160" s="19"/>
      <c r="G160" s="19"/>
      <c r="H160" s="19"/>
      <c r="I160" s="19"/>
    </row>
    <row r="161" spans="1:9" ht="15.75">
      <c r="A161" s="18"/>
      <c r="B161" s="19"/>
      <c r="C161" s="18"/>
      <c r="D161" s="18"/>
      <c r="E161" s="18"/>
      <c r="F161" s="19"/>
      <c r="G161" s="19"/>
      <c r="H161" s="19"/>
      <c r="I161" s="19"/>
    </row>
    <row r="162" spans="1:9" ht="15.75">
      <c r="A162" s="18"/>
      <c r="B162" s="19"/>
      <c r="C162" s="18"/>
      <c r="D162" s="18"/>
      <c r="E162" s="18"/>
      <c r="F162" s="19"/>
      <c r="G162" s="19"/>
      <c r="H162" s="19"/>
      <c r="I162" s="19"/>
    </row>
    <row r="163" spans="1:9" ht="15.75">
      <c r="A163" s="18"/>
      <c r="B163" s="19"/>
      <c r="C163" s="18"/>
      <c r="D163" s="18"/>
      <c r="E163" s="18"/>
      <c r="F163" s="19"/>
      <c r="G163" s="19"/>
      <c r="H163" s="19"/>
      <c r="I163" s="19"/>
    </row>
    <row r="164" spans="1:9" ht="15.75">
      <c r="A164" s="18"/>
      <c r="B164" s="19"/>
      <c r="C164" s="18"/>
      <c r="D164" s="18"/>
      <c r="E164" s="18"/>
      <c r="F164" s="19"/>
      <c r="G164" s="19"/>
      <c r="H164" s="19"/>
      <c r="I164" s="19"/>
    </row>
    <row r="165" spans="1:9" ht="15.75">
      <c r="A165" s="18"/>
      <c r="B165" s="19"/>
      <c r="C165" s="18"/>
      <c r="D165" s="18"/>
      <c r="E165" s="18"/>
      <c r="F165" s="19"/>
      <c r="G165" s="19"/>
      <c r="H165" s="19"/>
      <c r="I165" s="19"/>
    </row>
    <row r="166" spans="1:9" ht="15.75">
      <c r="A166" s="18"/>
      <c r="B166" s="19"/>
      <c r="C166" s="18"/>
      <c r="D166" s="18"/>
      <c r="E166" s="18"/>
      <c r="F166" s="19"/>
      <c r="G166" s="19"/>
      <c r="H166" s="19"/>
      <c r="I166" s="19"/>
    </row>
    <row r="167" spans="1:9" ht="15.75">
      <c r="A167" s="18"/>
      <c r="B167" s="19"/>
      <c r="C167" s="18"/>
      <c r="D167" s="18"/>
      <c r="E167" s="18"/>
      <c r="F167" s="19"/>
      <c r="G167" s="19"/>
      <c r="H167" s="19"/>
      <c r="I167" s="19"/>
    </row>
    <row r="168" spans="1:9" ht="15.75">
      <c r="A168" s="18"/>
      <c r="B168" s="19"/>
      <c r="C168" s="18"/>
      <c r="D168" s="18"/>
      <c r="E168" s="18"/>
      <c r="F168" s="19"/>
      <c r="G168" s="19"/>
      <c r="H168" s="19"/>
      <c r="I168" s="19"/>
    </row>
    <row r="169" spans="1:9" ht="15.75">
      <c r="A169" s="18"/>
      <c r="B169" s="19"/>
      <c r="C169" s="18"/>
      <c r="D169" s="18"/>
      <c r="E169" s="18"/>
      <c r="F169" s="19"/>
      <c r="G169" s="19"/>
      <c r="H169" s="19"/>
      <c r="I169" s="19"/>
    </row>
    <row r="170" spans="1:9" ht="15.75">
      <c r="A170" s="18"/>
      <c r="B170" s="19"/>
      <c r="C170" s="18"/>
      <c r="D170" s="18"/>
      <c r="E170" s="18"/>
      <c r="F170" s="19"/>
      <c r="G170" s="19"/>
      <c r="H170" s="19"/>
      <c r="I170" s="19"/>
    </row>
    <row r="171" spans="1:9" ht="15.75">
      <c r="A171" s="18"/>
      <c r="B171" s="19"/>
      <c r="C171" s="18"/>
      <c r="D171" s="18"/>
      <c r="E171" s="18"/>
      <c r="F171" s="19"/>
      <c r="G171" s="19"/>
      <c r="H171" s="19"/>
      <c r="I171" s="19"/>
    </row>
    <row r="172" spans="1:9" ht="15.75">
      <c r="A172" s="18"/>
      <c r="B172" s="19"/>
      <c r="C172" s="18"/>
      <c r="D172" s="18"/>
      <c r="E172" s="18"/>
      <c r="F172" s="19"/>
      <c r="G172" s="19"/>
      <c r="H172" s="19"/>
      <c r="I172" s="19"/>
    </row>
    <row r="173" spans="1:9" ht="15.75">
      <c r="A173" s="18"/>
      <c r="B173" s="19"/>
      <c r="C173" s="18"/>
      <c r="D173" s="18"/>
      <c r="E173" s="18"/>
      <c r="F173" s="19"/>
      <c r="G173" s="19"/>
      <c r="H173" s="19"/>
      <c r="I173" s="19"/>
    </row>
    <row r="174" spans="1:9" ht="15.75">
      <c r="A174" s="18"/>
      <c r="B174" s="19"/>
      <c r="C174" s="18"/>
      <c r="D174" s="18"/>
      <c r="E174" s="18"/>
      <c r="F174" s="19"/>
      <c r="G174" s="19"/>
      <c r="H174" s="19"/>
      <c r="I174" s="19"/>
    </row>
    <row r="175" spans="1:9" ht="15.75">
      <c r="A175" s="18"/>
      <c r="B175" s="19"/>
      <c r="C175" s="18"/>
      <c r="D175" s="18"/>
      <c r="E175" s="18"/>
      <c r="F175" s="19"/>
      <c r="G175" s="19"/>
      <c r="H175" s="19"/>
      <c r="I175" s="19"/>
    </row>
    <row r="176" spans="1:9" ht="15.75">
      <c r="A176" s="18"/>
      <c r="B176" s="19"/>
      <c r="C176" s="18"/>
      <c r="D176" s="18"/>
      <c r="E176" s="18"/>
      <c r="F176" s="19"/>
      <c r="G176" s="19"/>
      <c r="H176" s="19"/>
      <c r="I176" s="19"/>
    </row>
    <row r="177" spans="1:9" ht="15.75">
      <c r="A177" s="18"/>
      <c r="B177" s="19"/>
      <c r="C177" s="18"/>
      <c r="D177" s="18"/>
      <c r="E177" s="18"/>
      <c r="F177" s="19"/>
      <c r="G177" s="19"/>
      <c r="H177" s="19"/>
      <c r="I177" s="19"/>
    </row>
    <row r="178" spans="1:9" ht="15.75">
      <c r="A178" s="18"/>
      <c r="B178" s="19"/>
      <c r="C178" s="18"/>
      <c r="D178" s="18"/>
      <c r="E178" s="18"/>
      <c r="F178" s="19"/>
      <c r="G178" s="19"/>
      <c r="H178" s="19"/>
      <c r="I178" s="19"/>
    </row>
    <row r="179" spans="1:9" ht="15.75">
      <c r="A179" s="18"/>
      <c r="B179" s="19"/>
      <c r="C179" s="18"/>
      <c r="D179" s="18"/>
      <c r="E179" s="18"/>
      <c r="F179" s="19"/>
      <c r="G179" s="19"/>
      <c r="H179" s="19"/>
      <c r="I179" s="19"/>
    </row>
    <row r="180" spans="1:9" ht="15.75">
      <c r="A180" s="18"/>
      <c r="B180" s="19"/>
      <c r="C180" s="18"/>
      <c r="D180" s="18"/>
      <c r="E180" s="18"/>
      <c r="F180" s="19"/>
      <c r="G180" s="19"/>
      <c r="H180" s="19"/>
      <c r="I180" s="19"/>
    </row>
    <row r="181" spans="1:9" ht="15.75">
      <c r="A181" s="18"/>
      <c r="B181" s="19"/>
      <c r="C181" s="18"/>
      <c r="D181" s="18"/>
      <c r="E181" s="18"/>
      <c r="F181" s="19"/>
      <c r="G181" s="19"/>
      <c r="H181" s="19"/>
      <c r="I181" s="19"/>
    </row>
    <row r="182" spans="1:9" ht="15.75">
      <c r="A182" s="18"/>
      <c r="B182" s="19"/>
      <c r="C182" s="18"/>
      <c r="D182" s="18"/>
      <c r="E182" s="18"/>
      <c r="F182" s="19"/>
      <c r="G182" s="19"/>
      <c r="H182" s="19"/>
      <c r="I182" s="19"/>
    </row>
    <row r="183" spans="1:9" ht="15.75">
      <c r="A183" s="18"/>
      <c r="B183" s="19"/>
      <c r="C183" s="18"/>
      <c r="D183" s="18"/>
      <c r="E183" s="18"/>
      <c r="F183" s="19"/>
      <c r="G183" s="19"/>
      <c r="H183" s="19"/>
      <c r="I183" s="19"/>
    </row>
    <row r="184" spans="1:9" ht="15.75">
      <c r="A184" s="18"/>
      <c r="B184" s="19"/>
      <c r="C184" s="18"/>
      <c r="D184" s="18"/>
      <c r="E184" s="18"/>
      <c r="F184" s="19"/>
      <c r="G184" s="19"/>
      <c r="H184" s="19"/>
      <c r="I184" s="19"/>
    </row>
    <row r="185" spans="1:9" ht="15.75">
      <c r="A185" s="18"/>
      <c r="B185" s="19"/>
      <c r="C185" s="18"/>
      <c r="D185" s="18"/>
      <c r="E185" s="18"/>
      <c r="F185" s="19"/>
      <c r="G185" s="19"/>
      <c r="H185" s="19"/>
      <c r="I185" s="19"/>
    </row>
    <row r="186" spans="1:9" ht="15.75">
      <c r="A186" s="18"/>
      <c r="B186" s="19"/>
      <c r="C186" s="18"/>
      <c r="D186" s="18"/>
      <c r="E186" s="18"/>
      <c r="F186" s="19"/>
      <c r="G186" s="19"/>
      <c r="H186" s="19"/>
      <c r="I186" s="19"/>
    </row>
    <row r="187" spans="1:9" ht="15.75">
      <c r="A187" s="18"/>
      <c r="B187" s="19"/>
      <c r="C187" s="18"/>
      <c r="D187" s="18"/>
      <c r="E187" s="18"/>
      <c r="F187" s="19"/>
      <c r="G187" s="19"/>
      <c r="H187" s="19"/>
      <c r="I187" s="19"/>
    </row>
    <row r="188" spans="1:9" ht="15.75">
      <c r="A188" s="18"/>
      <c r="B188" s="19"/>
      <c r="C188" s="18"/>
      <c r="D188" s="18"/>
      <c r="E188" s="18"/>
      <c r="F188" s="19"/>
      <c r="G188" s="19"/>
      <c r="H188" s="19"/>
      <c r="I188" s="19"/>
    </row>
    <row r="189" spans="1:9" ht="15.75">
      <c r="A189" s="18"/>
      <c r="B189" s="19"/>
      <c r="C189" s="18"/>
      <c r="D189" s="18"/>
      <c r="E189" s="18"/>
      <c r="F189" s="19"/>
      <c r="G189" s="19"/>
      <c r="H189" s="19"/>
      <c r="I189" s="19"/>
    </row>
    <row r="190" spans="1:9" ht="15.75">
      <c r="A190" s="18"/>
      <c r="B190" s="19"/>
      <c r="C190" s="18"/>
      <c r="D190" s="18"/>
      <c r="E190" s="18"/>
      <c r="F190" s="19"/>
      <c r="G190" s="19"/>
      <c r="H190" s="19"/>
      <c r="I190" s="19"/>
    </row>
    <row r="191" spans="1:9" ht="15.75">
      <c r="A191" s="18"/>
      <c r="B191" s="19"/>
      <c r="C191" s="18"/>
      <c r="D191" s="18"/>
      <c r="E191" s="18"/>
      <c r="F191" s="19"/>
      <c r="G191" s="19"/>
      <c r="H191" s="19"/>
      <c r="I191" s="19"/>
    </row>
    <row r="192" spans="1:9" ht="15.75">
      <c r="A192" s="18"/>
      <c r="B192" s="19"/>
      <c r="C192" s="18"/>
      <c r="D192" s="18"/>
      <c r="E192" s="18"/>
      <c r="F192" s="19"/>
      <c r="G192" s="19"/>
      <c r="H192" s="19"/>
      <c r="I192" s="19"/>
    </row>
    <row r="193" spans="1:9" ht="15.75">
      <c r="A193" s="18"/>
      <c r="B193" s="19"/>
      <c r="C193" s="18"/>
      <c r="D193" s="18"/>
      <c r="E193" s="18"/>
      <c r="F193" s="19"/>
      <c r="G193" s="19"/>
      <c r="H193" s="19"/>
      <c r="I193" s="19"/>
    </row>
    <row r="194" spans="1:9" ht="15.75">
      <c r="A194" s="18"/>
      <c r="B194" s="19"/>
      <c r="C194" s="18"/>
      <c r="D194" s="18"/>
      <c r="E194" s="18"/>
      <c r="F194" s="19"/>
      <c r="G194" s="19"/>
      <c r="H194" s="19"/>
      <c r="I194" s="19"/>
    </row>
    <row r="195" spans="1:9" ht="15.75">
      <c r="A195" s="18"/>
      <c r="B195" s="19"/>
      <c r="C195" s="18"/>
      <c r="D195" s="18"/>
      <c r="E195" s="18"/>
      <c r="F195" s="19"/>
      <c r="G195" s="19"/>
      <c r="H195" s="19"/>
      <c r="I195" s="19"/>
    </row>
    <row r="196" spans="1:9" ht="15.75">
      <c r="A196" s="18"/>
      <c r="B196" s="19"/>
      <c r="C196" s="18"/>
      <c r="D196" s="18"/>
      <c r="E196" s="18"/>
      <c r="F196" s="19"/>
      <c r="G196" s="19"/>
      <c r="H196" s="19"/>
      <c r="I196" s="19"/>
    </row>
    <row r="197" spans="1:9" ht="15.75">
      <c r="A197" s="18"/>
      <c r="B197" s="19"/>
      <c r="C197" s="18"/>
      <c r="D197" s="18"/>
      <c r="E197" s="18"/>
      <c r="F197" s="19"/>
      <c r="G197" s="19"/>
      <c r="H197" s="19"/>
      <c r="I197" s="19"/>
    </row>
    <row r="198" spans="1:9" ht="15.75">
      <c r="A198" s="18"/>
      <c r="B198" s="19"/>
      <c r="C198" s="18"/>
      <c r="D198" s="18"/>
      <c r="E198" s="18"/>
      <c r="F198" s="19"/>
      <c r="G198" s="19"/>
      <c r="H198" s="19"/>
      <c r="I198" s="19"/>
    </row>
    <row r="199" spans="1:9" ht="15.75">
      <c r="A199" s="18"/>
      <c r="B199" s="19"/>
      <c r="C199" s="18"/>
      <c r="D199" s="18"/>
      <c r="E199" s="18"/>
      <c r="F199" s="19"/>
      <c r="G199" s="19"/>
      <c r="H199" s="19"/>
      <c r="I199" s="19"/>
    </row>
    <row r="200" spans="1:9" ht="15.75">
      <c r="A200" s="18"/>
      <c r="B200" s="19"/>
      <c r="C200" s="18"/>
      <c r="D200" s="18"/>
      <c r="E200" s="18"/>
      <c r="F200" s="19"/>
      <c r="G200" s="19"/>
      <c r="H200" s="19"/>
      <c r="I200" s="19"/>
    </row>
    <row r="201" spans="1:9" ht="15.75">
      <c r="A201" s="18"/>
      <c r="B201" s="19"/>
      <c r="C201" s="18"/>
      <c r="D201" s="18"/>
      <c r="E201" s="18"/>
      <c r="F201" s="19"/>
      <c r="G201" s="19"/>
      <c r="H201" s="19"/>
      <c r="I201" s="19"/>
    </row>
    <row r="202" spans="1:9" ht="15.75">
      <c r="A202" s="18"/>
      <c r="B202" s="19"/>
      <c r="C202" s="18"/>
      <c r="D202" s="18"/>
      <c r="E202" s="18"/>
      <c r="F202" s="19"/>
      <c r="G202" s="19"/>
      <c r="H202" s="19"/>
      <c r="I202" s="19"/>
    </row>
    <row r="203" spans="1:9" ht="15.75">
      <c r="A203" s="18"/>
      <c r="B203" s="19"/>
      <c r="C203" s="18"/>
      <c r="D203" s="18"/>
      <c r="E203" s="18"/>
      <c r="F203" s="19"/>
      <c r="G203" s="19"/>
      <c r="H203" s="19"/>
      <c r="I203" s="19"/>
    </row>
    <row r="204" spans="1:9" ht="15.75">
      <c r="A204" s="18"/>
      <c r="B204" s="19"/>
      <c r="C204" s="18"/>
      <c r="D204" s="18"/>
      <c r="E204" s="18"/>
      <c r="F204" s="19"/>
      <c r="G204" s="19"/>
      <c r="H204" s="19"/>
      <c r="I204" s="19"/>
    </row>
    <row r="205" spans="1:9" ht="15.75">
      <c r="A205" s="18"/>
      <c r="B205" s="19"/>
      <c r="C205" s="18"/>
      <c r="D205" s="18"/>
      <c r="E205" s="18"/>
      <c r="F205" s="19"/>
      <c r="G205" s="19"/>
      <c r="H205" s="19"/>
      <c r="I205" s="19"/>
    </row>
    <row r="206" spans="1:9" ht="15.75">
      <c r="A206" s="18"/>
      <c r="B206" s="19"/>
      <c r="C206" s="18"/>
      <c r="D206" s="18"/>
      <c r="E206" s="18"/>
      <c r="F206" s="19"/>
      <c r="G206" s="19"/>
      <c r="H206" s="19"/>
      <c r="I206" s="19"/>
    </row>
    <row r="207" spans="1:9" ht="15.75">
      <c r="A207" s="18"/>
      <c r="B207" s="19"/>
      <c r="C207" s="18"/>
      <c r="D207" s="18"/>
      <c r="E207" s="18"/>
      <c r="F207" s="19"/>
      <c r="G207" s="19"/>
      <c r="H207" s="19"/>
      <c r="I207" s="19"/>
    </row>
    <row r="208" spans="1:9" ht="15.75">
      <c r="A208" s="18"/>
      <c r="B208" s="19"/>
      <c r="C208" s="18"/>
      <c r="D208" s="18"/>
      <c r="E208" s="18"/>
      <c r="F208" s="19"/>
      <c r="G208" s="19"/>
      <c r="H208" s="19"/>
      <c r="I208" s="19"/>
    </row>
    <row r="209" spans="1:9" ht="15.75">
      <c r="A209" s="18"/>
      <c r="B209" s="19"/>
      <c r="C209" s="18"/>
      <c r="D209" s="18"/>
      <c r="E209" s="18"/>
      <c r="F209" s="19"/>
      <c r="G209" s="19"/>
      <c r="H209" s="19"/>
      <c r="I209" s="19"/>
    </row>
    <row r="210" spans="1:9" ht="15.75">
      <c r="A210" s="18"/>
      <c r="B210" s="19"/>
      <c r="C210" s="18"/>
      <c r="D210" s="18"/>
      <c r="E210" s="18"/>
      <c r="F210" s="19"/>
      <c r="G210" s="19"/>
      <c r="H210" s="19"/>
      <c r="I210" s="19"/>
    </row>
    <row r="211" spans="1:9" ht="15.75">
      <c r="A211" s="18"/>
      <c r="B211" s="19"/>
      <c r="C211" s="18"/>
      <c r="D211" s="18"/>
      <c r="E211" s="18"/>
      <c r="F211" s="19"/>
      <c r="G211" s="19"/>
      <c r="H211" s="19"/>
      <c r="I211" s="19"/>
    </row>
    <row r="212" spans="1:9" ht="15.75">
      <c r="A212" s="18"/>
      <c r="B212" s="19"/>
      <c r="C212" s="18"/>
      <c r="D212" s="18"/>
      <c r="E212" s="18"/>
      <c r="F212" s="19"/>
      <c r="G212" s="19"/>
      <c r="H212" s="19"/>
      <c r="I212" s="19"/>
    </row>
    <row r="213" spans="1:9" ht="15.75">
      <c r="A213" s="18"/>
      <c r="B213" s="19"/>
      <c r="C213" s="18"/>
      <c r="D213" s="18"/>
      <c r="E213" s="18"/>
      <c r="F213" s="19"/>
      <c r="G213" s="19"/>
      <c r="H213" s="19"/>
      <c r="I213" s="19"/>
    </row>
    <row r="214" spans="1:9" ht="15.75">
      <c r="A214" s="18"/>
      <c r="B214" s="19"/>
      <c r="C214" s="18"/>
      <c r="D214" s="18"/>
      <c r="E214" s="18"/>
      <c r="F214" s="19"/>
      <c r="G214" s="19"/>
      <c r="H214" s="19"/>
      <c r="I214" s="19"/>
    </row>
    <row r="215" spans="1:9" ht="15.75">
      <c r="A215" s="18"/>
      <c r="B215" s="19"/>
      <c r="C215" s="18"/>
      <c r="D215" s="18"/>
      <c r="E215" s="18"/>
      <c r="F215" s="19"/>
      <c r="G215" s="19"/>
      <c r="H215" s="19"/>
      <c r="I215" s="19"/>
    </row>
    <row r="216" spans="1:9" ht="15.75">
      <c r="A216" s="18"/>
      <c r="B216" s="19"/>
      <c r="C216" s="18"/>
      <c r="D216" s="18"/>
      <c r="E216" s="18"/>
      <c r="F216" s="19"/>
      <c r="G216" s="19"/>
      <c r="H216" s="19"/>
      <c r="I216" s="19"/>
    </row>
    <row r="217" spans="1:9" ht="15.75">
      <c r="A217" s="18"/>
      <c r="B217" s="19"/>
      <c r="C217" s="18"/>
      <c r="D217" s="18"/>
      <c r="E217" s="18"/>
      <c r="F217" s="19"/>
      <c r="G217" s="19"/>
      <c r="H217" s="19"/>
      <c r="I217" s="19"/>
    </row>
    <row r="218" spans="1:9" ht="15.75">
      <c r="A218" s="18"/>
      <c r="B218" s="19"/>
      <c r="C218" s="18"/>
      <c r="D218" s="18"/>
      <c r="E218" s="18"/>
      <c r="F218" s="19"/>
      <c r="G218" s="19"/>
      <c r="H218" s="19"/>
      <c r="I218" s="19"/>
    </row>
    <row r="219" spans="1:9" ht="15.75">
      <c r="A219" s="18"/>
      <c r="B219" s="19"/>
      <c r="C219" s="18"/>
      <c r="D219" s="18"/>
      <c r="E219" s="18"/>
      <c r="F219" s="19"/>
      <c r="G219" s="19"/>
      <c r="H219" s="19"/>
      <c r="I219" s="19"/>
    </row>
    <row r="220" spans="1:9" ht="15.75">
      <c r="A220" s="18"/>
      <c r="B220" s="19"/>
      <c r="C220" s="18"/>
      <c r="D220" s="18"/>
      <c r="E220" s="18"/>
      <c r="F220" s="19"/>
      <c r="G220" s="19"/>
      <c r="H220" s="19"/>
      <c r="I220" s="19"/>
    </row>
    <row r="221" spans="1:9" ht="15.75">
      <c r="A221" s="18"/>
      <c r="B221" s="19"/>
      <c r="C221" s="18"/>
      <c r="D221" s="18"/>
      <c r="E221" s="18"/>
      <c r="F221" s="19"/>
      <c r="G221" s="19"/>
      <c r="H221" s="19"/>
      <c r="I221" s="19"/>
    </row>
    <row r="222" spans="1:9" ht="15.75">
      <c r="A222" s="18"/>
      <c r="B222" s="19"/>
      <c r="C222" s="18"/>
      <c r="D222" s="18"/>
      <c r="E222" s="18"/>
      <c r="F222" s="19"/>
      <c r="G222" s="19"/>
      <c r="H222" s="19"/>
      <c r="I222" s="19"/>
    </row>
    <row r="223" spans="1:9" ht="15.75">
      <c r="A223" s="18"/>
      <c r="B223" s="19"/>
      <c r="C223" s="18"/>
      <c r="D223" s="18"/>
      <c r="E223" s="18"/>
      <c r="F223" s="19"/>
      <c r="G223" s="19"/>
      <c r="H223" s="19"/>
      <c r="I223" s="19"/>
    </row>
    <row r="224" spans="1:9" ht="15.75">
      <c r="A224" s="18"/>
      <c r="B224" s="19"/>
      <c r="C224" s="18"/>
      <c r="D224" s="18"/>
      <c r="E224" s="18"/>
      <c r="F224" s="19"/>
      <c r="G224" s="19"/>
      <c r="H224" s="19"/>
      <c r="I224" s="19"/>
    </row>
    <row r="225" spans="1:9" ht="15.75">
      <c r="A225" s="18"/>
      <c r="B225" s="19"/>
      <c r="C225" s="18"/>
      <c r="D225" s="18"/>
      <c r="E225" s="18"/>
      <c r="F225" s="19"/>
      <c r="G225" s="19"/>
      <c r="H225" s="19"/>
      <c r="I225" s="19"/>
    </row>
    <row r="226" spans="1:9" ht="15.75">
      <c r="A226" s="18"/>
      <c r="B226" s="19"/>
      <c r="C226" s="18"/>
      <c r="D226" s="18"/>
      <c r="E226" s="18"/>
      <c r="F226" s="19"/>
      <c r="G226" s="19"/>
      <c r="H226" s="19"/>
      <c r="I226" s="19"/>
    </row>
    <row r="227" spans="1:9" ht="15.75">
      <c r="A227" s="18"/>
      <c r="B227" s="19"/>
      <c r="C227" s="18"/>
      <c r="D227" s="18"/>
      <c r="E227" s="18"/>
      <c r="F227" s="19"/>
      <c r="G227" s="19"/>
      <c r="H227" s="19"/>
      <c r="I227" s="19"/>
    </row>
    <row r="228" spans="1:9" ht="15.75">
      <c r="A228" s="18"/>
      <c r="B228" s="19"/>
      <c r="C228" s="18"/>
      <c r="D228" s="18"/>
      <c r="E228" s="18"/>
      <c r="F228" s="19"/>
      <c r="G228" s="19"/>
      <c r="H228" s="19"/>
      <c r="I228" s="19"/>
    </row>
    <row r="229" spans="1:9" ht="15.75">
      <c r="A229" s="18"/>
      <c r="B229" s="19"/>
      <c r="C229" s="18"/>
      <c r="D229" s="18"/>
      <c r="E229" s="18"/>
      <c r="F229" s="19"/>
      <c r="G229" s="19"/>
      <c r="H229" s="19"/>
      <c r="I229" s="19"/>
    </row>
    <row r="230" spans="1:9" ht="15.75">
      <c r="A230" s="18"/>
      <c r="B230" s="19"/>
      <c r="C230" s="18"/>
      <c r="D230" s="18"/>
      <c r="E230" s="18"/>
      <c r="F230" s="19"/>
      <c r="G230" s="19"/>
      <c r="H230" s="19"/>
      <c r="I230" s="19"/>
    </row>
    <row r="231" spans="1:9" ht="15.75">
      <c r="A231" s="18"/>
      <c r="B231" s="19"/>
      <c r="C231" s="18"/>
      <c r="D231" s="18"/>
      <c r="E231" s="18"/>
      <c r="F231" s="19"/>
      <c r="G231" s="19"/>
      <c r="H231" s="19"/>
      <c r="I231" s="19"/>
    </row>
    <row r="232" spans="1:9" ht="15.75">
      <c r="A232" s="18"/>
      <c r="B232" s="19"/>
      <c r="C232" s="18"/>
      <c r="D232" s="18"/>
      <c r="E232" s="18"/>
      <c r="F232" s="19"/>
      <c r="G232" s="19"/>
      <c r="H232" s="19"/>
      <c r="I232" s="19"/>
    </row>
    <row r="233" spans="1:9" ht="15.75">
      <c r="A233" s="18"/>
      <c r="B233" s="19"/>
      <c r="C233" s="18"/>
      <c r="D233" s="18"/>
      <c r="E233" s="18"/>
      <c r="F233" s="19"/>
      <c r="G233" s="19"/>
      <c r="H233" s="19"/>
      <c r="I233" s="19"/>
    </row>
    <row r="234" spans="1:9" ht="15.75">
      <c r="A234" s="18"/>
      <c r="B234" s="19"/>
      <c r="C234" s="18"/>
      <c r="D234" s="18"/>
      <c r="E234" s="18"/>
      <c r="F234" s="19"/>
      <c r="G234" s="19"/>
      <c r="H234" s="19"/>
      <c r="I234" s="19"/>
    </row>
    <row r="235" spans="1:9" ht="15.75">
      <c r="A235" s="18"/>
      <c r="B235" s="19"/>
      <c r="C235" s="18"/>
      <c r="D235" s="18"/>
      <c r="E235" s="18"/>
      <c r="F235" s="19"/>
      <c r="G235" s="19"/>
      <c r="H235" s="19"/>
      <c r="I235" s="19"/>
    </row>
    <row r="236" spans="1:9" ht="15.75">
      <c r="A236" s="18"/>
      <c r="B236" s="19"/>
      <c r="C236" s="18"/>
      <c r="D236" s="18"/>
      <c r="E236" s="18"/>
      <c r="F236" s="19"/>
      <c r="G236" s="19"/>
      <c r="H236" s="19"/>
      <c r="I236" s="19"/>
    </row>
    <row r="237" spans="1:9" ht="15.75">
      <c r="A237" s="18"/>
      <c r="B237" s="19"/>
      <c r="C237" s="18"/>
      <c r="D237" s="18"/>
      <c r="E237" s="18"/>
      <c r="F237" s="19"/>
      <c r="G237" s="19"/>
      <c r="H237" s="19"/>
      <c r="I237" s="19"/>
    </row>
    <row r="238" spans="1:9" ht="15.75">
      <c r="A238" s="18"/>
      <c r="B238" s="19"/>
      <c r="C238" s="18"/>
      <c r="D238" s="18"/>
      <c r="E238" s="18"/>
      <c r="F238" s="19"/>
      <c r="G238" s="19"/>
      <c r="H238" s="19"/>
      <c r="I238" s="19"/>
    </row>
    <row r="239" spans="1:9" ht="15.75">
      <c r="A239" s="18"/>
      <c r="B239" s="19"/>
      <c r="C239" s="18"/>
      <c r="D239" s="18"/>
      <c r="E239" s="18"/>
      <c r="F239" s="19"/>
      <c r="G239" s="19"/>
      <c r="H239" s="19"/>
      <c r="I239" s="19"/>
    </row>
    <row r="240" spans="1:9" ht="15.75">
      <c r="A240" s="18"/>
      <c r="B240" s="19"/>
      <c r="C240" s="18"/>
      <c r="D240" s="18"/>
      <c r="E240" s="18"/>
      <c r="F240" s="19"/>
      <c r="G240" s="19"/>
      <c r="H240" s="19"/>
      <c r="I240" s="19"/>
    </row>
    <row r="241" spans="1:9" ht="15.75">
      <c r="A241" s="18"/>
      <c r="B241" s="19"/>
      <c r="C241" s="18"/>
      <c r="D241" s="18"/>
      <c r="E241" s="18"/>
      <c r="F241" s="19"/>
      <c r="G241" s="19"/>
      <c r="H241" s="19"/>
      <c r="I241" s="19"/>
    </row>
    <row r="242" spans="1:9" ht="15.75">
      <c r="A242" s="18"/>
      <c r="B242" s="19"/>
      <c r="C242" s="18"/>
      <c r="D242" s="18"/>
      <c r="E242" s="18"/>
      <c r="F242" s="19"/>
      <c r="G242" s="19"/>
      <c r="H242" s="19"/>
      <c r="I242" s="19"/>
    </row>
    <row r="243" spans="1:9" ht="15.75">
      <c r="A243" s="18"/>
      <c r="B243" s="19"/>
      <c r="C243" s="18"/>
      <c r="D243" s="18"/>
      <c r="E243" s="18"/>
      <c r="F243" s="19"/>
      <c r="G243" s="19"/>
      <c r="H243" s="19"/>
      <c r="I243" s="19"/>
    </row>
    <row r="244" spans="1:9" ht="15.75">
      <c r="A244" s="18"/>
      <c r="B244" s="19"/>
      <c r="C244" s="18"/>
      <c r="D244" s="18"/>
      <c r="E244" s="18"/>
      <c r="F244" s="19"/>
      <c r="G244" s="19"/>
      <c r="H244" s="19"/>
      <c r="I244" s="19"/>
    </row>
    <row r="245" spans="1:9" ht="15.75">
      <c r="A245" s="18"/>
      <c r="B245" s="19"/>
      <c r="C245" s="18"/>
      <c r="D245" s="18"/>
      <c r="E245" s="18"/>
      <c r="F245" s="19"/>
      <c r="G245" s="19"/>
      <c r="H245" s="19"/>
      <c r="I245" s="19"/>
    </row>
    <row r="246" spans="1:9" ht="15.75">
      <c r="A246" s="18"/>
      <c r="B246" s="19"/>
      <c r="C246" s="18"/>
      <c r="D246" s="18"/>
      <c r="E246" s="18"/>
      <c r="F246" s="19"/>
      <c r="G246" s="19"/>
      <c r="H246" s="19"/>
      <c r="I246" s="19"/>
    </row>
    <row r="247" spans="1:9" ht="15.75">
      <c r="A247" s="18"/>
      <c r="B247" s="19"/>
      <c r="C247" s="18"/>
      <c r="D247" s="18"/>
      <c r="E247" s="18"/>
      <c r="F247" s="19"/>
      <c r="G247" s="19"/>
      <c r="H247" s="19"/>
      <c r="I247" s="19"/>
    </row>
    <row r="248" spans="1:9" ht="15.75">
      <c r="A248" s="18"/>
      <c r="B248" s="19"/>
      <c r="C248" s="18"/>
      <c r="D248" s="18"/>
      <c r="E248" s="18"/>
      <c r="F248" s="19"/>
      <c r="G248" s="19"/>
      <c r="H248" s="19"/>
      <c r="I248" s="19"/>
    </row>
    <row r="249" spans="1:9" ht="15.75">
      <c r="A249" s="18"/>
      <c r="B249" s="19"/>
      <c r="C249" s="18"/>
      <c r="D249" s="18"/>
      <c r="E249" s="18"/>
      <c r="F249" s="19"/>
      <c r="G249" s="19"/>
      <c r="H249" s="19"/>
      <c r="I249" s="19"/>
    </row>
    <row r="250" spans="1:9" ht="15.75">
      <c r="A250" s="18"/>
      <c r="B250" s="19"/>
      <c r="C250" s="18"/>
      <c r="D250" s="18"/>
      <c r="E250" s="18"/>
      <c r="F250" s="19"/>
      <c r="G250" s="19"/>
      <c r="H250" s="19"/>
      <c r="I250" s="19"/>
    </row>
    <row r="251" spans="1:9" ht="15.75">
      <c r="A251" s="18"/>
      <c r="B251" s="19"/>
      <c r="C251" s="18"/>
      <c r="D251" s="18"/>
      <c r="E251" s="18"/>
      <c r="F251" s="19"/>
      <c r="G251" s="19"/>
      <c r="H251" s="19"/>
      <c r="I251" s="19"/>
    </row>
    <row r="252" spans="1:9" ht="15.75">
      <c r="A252" s="18"/>
      <c r="B252" s="19"/>
      <c r="C252" s="18"/>
      <c r="D252" s="18"/>
      <c r="E252" s="18"/>
      <c r="F252" s="19"/>
      <c r="G252" s="19"/>
      <c r="H252" s="19"/>
      <c r="I252" s="19"/>
    </row>
    <row r="253" spans="1:9" ht="15.75">
      <c r="A253" s="18"/>
      <c r="B253" s="19"/>
      <c r="C253" s="18"/>
      <c r="D253" s="18"/>
      <c r="E253" s="18"/>
      <c r="F253" s="19"/>
      <c r="G253" s="19"/>
      <c r="H253" s="19"/>
      <c r="I253" s="19"/>
    </row>
    <row r="254" spans="1:9" ht="15.75">
      <c r="A254" s="18"/>
      <c r="B254" s="19"/>
      <c r="C254" s="18"/>
      <c r="D254" s="18"/>
      <c r="E254" s="18"/>
      <c r="F254" s="19"/>
      <c r="G254" s="19"/>
      <c r="H254" s="19"/>
      <c r="I254" s="19"/>
    </row>
    <row r="255" spans="1:9" ht="15.75">
      <c r="A255" s="18"/>
      <c r="B255" s="19"/>
      <c r="C255" s="18"/>
      <c r="D255" s="18"/>
      <c r="E255" s="18"/>
      <c r="F255" s="19"/>
      <c r="G255" s="19"/>
      <c r="H255" s="19"/>
      <c r="I255" s="19"/>
    </row>
    <row r="256" spans="1:9" ht="15.75">
      <c r="A256" s="18"/>
      <c r="B256" s="19"/>
      <c r="C256" s="18"/>
      <c r="D256" s="18"/>
      <c r="E256" s="18"/>
      <c r="F256" s="19"/>
      <c r="G256" s="19"/>
      <c r="H256" s="19"/>
      <c r="I256" s="19"/>
    </row>
    <row r="257" spans="1:9" ht="15.75">
      <c r="A257" s="18"/>
      <c r="B257" s="19"/>
      <c r="C257" s="18"/>
      <c r="D257" s="18"/>
      <c r="E257" s="18"/>
      <c r="F257" s="19"/>
      <c r="G257" s="19"/>
      <c r="H257" s="19"/>
      <c r="I257" s="19"/>
    </row>
    <row r="258" spans="1:9" ht="15.75">
      <c r="A258" s="18"/>
      <c r="B258" s="19"/>
      <c r="C258" s="18"/>
      <c r="D258" s="18"/>
      <c r="E258" s="18"/>
      <c r="F258" s="19"/>
      <c r="G258" s="19"/>
      <c r="H258" s="19"/>
      <c r="I258" s="19"/>
    </row>
    <row r="259" spans="1:9" ht="15.75">
      <c r="A259" s="18"/>
      <c r="B259" s="19"/>
      <c r="C259" s="18"/>
      <c r="D259" s="18"/>
      <c r="E259" s="18"/>
      <c r="F259" s="19"/>
      <c r="G259" s="19"/>
      <c r="H259" s="19"/>
      <c r="I259" s="19"/>
    </row>
    <row r="260" spans="1:9" ht="15.75">
      <c r="A260" s="18"/>
      <c r="B260" s="19"/>
      <c r="C260" s="18"/>
      <c r="D260" s="18"/>
      <c r="E260" s="18"/>
      <c r="F260" s="19"/>
      <c r="G260" s="19"/>
      <c r="H260" s="19"/>
      <c r="I260" s="19"/>
    </row>
    <row r="261" spans="1:9" ht="16.5" thickBot="1">
      <c r="A261" s="14"/>
      <c r="B261" s="14"/>
      <c r="C261" s="14"/>
      <c r="D261" s="14"/>
      <c r="E261" s="14"/>
      <c r="F261" s="14"/>
      <c r="G261" s="22"/>
      <c r="H261" s="14"/>
      <c r="I261" s="22"/>
    </row>
    <row r="262" spans="1:9" ht="16.5" thickBot="1">
      <c r="A262" s="2">
        <v>1</v>
      </c>
      <c r="B262" s="13"/>
      <c r="C262" s="15" t="s">
        <v>17</v>
      </c>
      <c r="D262" s="16"/>
      <c r="E262" s="17"/>
      <c r="F262" s="6"/>
      <c r="G262" s="26"/>
      <c r="H262" s="12"/>
      <c r="I262" s="28"/>
    </row>
    <row r="263" spans="1:9" ht="16.5" thickBot="1">
      <c r="A263" s="14"/>
      <c r="B263" s="14"/>
      <c r="C263" s="14"/>
      <c r="D263" s="14"/>
      <c r="E263" s="14"/>
      <c r="F263" s="14"/>
      <c r="G263" s="22"/>
      <c r="H263" s="14"/>
      <c r="I263" s="22"/>
    </row>
    <row r="264" spans="1:9" ht="48" customHeight="1" thickBot="1">
      <c r="A264" s="3" t="s">
        <v>10</v>
      </c>
      <c r="B264" s="4">
        <v>87418</v>
      </c>
      <c r="C264" s="9" t="s">
        <v>15</v>
      </c>
      <c r="D264" s="4" t="s">
        <v>7</v>
      </c>
      <c r="E264" s="7">
        <v>282.45</v>
      </c>
      <c r="F264" s="5"/>
      <c r="G264" s="27"/>
      <c r="H264" s="11"/>
      <c r="I264" s="29"/>
    </row>
    <row r="265" spans="1:9" ht="60">
      <c r="A265" s="3" t="s">
        <v>10</v>
      </c>
      <c r="B265" s="4">
        <v>87418</v>
      </c>
      <c r="C265" s="9" t="s">
        <v>15</v>
      </c>
      <c r="D265" s="4" t="s">
        <v>7</v>
      </c>
      <c r="E265" s="7">
        <v>282.45</v>
      </c>
      <c r="F265" s="5"/>
      <c r="G265" s="27"/>
      <c r="H265" s="11"/>
      <c r="I265" s="29"/>
    </row>
    <row r="266" spans="1:9" ht="16.5" thickBot="1">
      <c r="A266" s="244"/>
      <c r="B266" s="244"/>
      <c r="C266" s="244"/>
      <c r="D266" s="244"/>
      <c r="E266" s="244"/>
      <c r="F266" s="244"/>
      <c r="G266" s="244"/>
      <c r="H266" s="244"/>
      <c r="I266" s="20"/>
    </row>
    <row r="267" spans="1:9" ht="16.5" thickBot="1">
      <c r="A267" s="245" t="s">
        <v>8</v>
      </c>
      <c r="B267" s="246"/>
      <c r="C267" s="246"/>
      <c r="D267" s="246"/>
      <c r="E267" s="246"/>
      <c r="F267" s="246"/>
      <c r="G267" s="21"/>
      <c r="H267" s="10"/>
      <c r="I267" s="28"/>
    </row>
    <row r="268" spans="1:9" ht="16.5" thickBot="1">
      <c r="A268" s="243"/>
      <c r="B268" s="243"/>
      <c r="C268" s="243"/>
      <c r="D268" s="243"/>
      <c r="E268" s="243"/>
      <c r="F268" s="243"/>
      <c r="G268" s="243"/>
      <c r="H268" s="243"/>
      <c r="I268" s="22"/>
    </row>
    <row r="269" spans="1:9" ht="16.5" thickBot="1">
      <c r="A269" s="185"/>
      <c r="B269" s="186"/>
      <c r="C269" s="186"/>
      <c r="D269" s="186"/>
      <c r="E269" s="186"/>
      <c r="F269" s="186"/>
      <c r="G269" s="186"/>
      <c r="H269" s="251"/>
      <c r="I269" s="30"/>
    </row>
    <row r="270" spans="1:9" ht="15.75">
      <c r="A270" s="252"/>
      <c r="B270" s="253"/>
      <c r="C270" s="253"/>
      <c r="D270" s="253"/>
      <c r="E270" s="253"/>
      <c r="F270" s="253"/>
      <c r="G270" s="253"/>
      <c r="H270" s="254"/>
      <c r="I270" s="30"/>
    </row>
    <row r="271" spans="1:9" ht="15.75">
      <c r="A271" s="187"/>
      <c r="B271" s="188"/>
      <c r="C271" s="188"/>
      <c r="D271" s="188"/>
      <c r="E271" s="188"/>
      <c r="F271" s="188"/>
      <c r="G271" s="188"/>
      <c r="H271" s="255"/>
      <c r="I271" s="22"/>
    </row>
    <row r="272" spans="1:9" ht="15.75">
      <c r="A272" s="187"/>
      <c r="B272" s="188"/>
      <c r="C272" s="188"/>
      <c r="D272" s="188"/>
      <c r="E272" s="188"/>
      <c r="F272" s="188"/>
      <c r="G272" s="188"/>
      <c r="H272" s="255"/>
      <c r="I272" s="22"/>
    </row>
    <row r="273" spans="1:9" ht="15.75">
      <c r="A273" s="195" t="s">
        <v>9</v>
      </c>
      <c r="B273" s="196"/>
      <c r="C273" s="196"/>
      <c r="D273" s="196"/>
      <c r="E273" s="196"/>
      <c r="F273" s="196"/>
      <c r="G273" s="196"/>
      <c r="H273" s="259"/>
      <c r="I273" s="23"/>
    </row>
    <row r="274" spans="1:9" ht="15.75">
      <c r="A274" s="249"/>
      <c r="B274" s="250"/>
      <c r="C274" s="250"/>
      <c r="D274" s="250"/>
      <c r="E274" s="250"/>
      <c r="F274" s="250"/>
      <c r="G274" s="250"/>
      <c r="H274" s="260"/>
      <c r="I274" s="24"/>
    </row>
    <row r="275" spans="1:9" ht="15.75">
      <c r="A275" s="187"/>
      <c r="B275" s="188"/>
      <c r="C275" s="188"/>
      <c r="D275" s="188"/>
      <c r="E275" s="189"/>
      <c r="F275" s="189"/>
      <c r="G275" s="189"/>
      <c r="H275" s="261"/>
      <c r="I275" s="25"/>
    </row>
    <row r="276" spans="1:9" ht="16.5" thickBot="1">
      <c r="A276" s="190"/>
      <c r="B276" s="191"/>
      <c r="C276" s="191"/>
      <c r="D276" s="191"/>
      <c r="E276" s="192"/>
      <c r="F276" s="192"/>
      <c r="G276" s="192"/>
      <c r="H276" s="262"/>
      <c r="I276" s="23"/>
    </row>
    <row r="278" ht="15.75" customHeight="1"/>
    <row r="281" ht="16.5" customHeight="1"/>
  </sheetData>
  <sheetProtection/>
  <mergeCells count="55">
    <mergeCell ref="A276:D276"/>
    <mergeCell ref="A275:D275"/>
    <mergeCell ref="E273:H273"/>
    <mergeCell ref="E274:H274"/>
    <mergeCell ref="E275:H275"/>
    <mergeCell ref="E276:H276"/>
    <mergeCell ref="A273:D273"/>
    <mergeCell ref="A268:H268"/>
    <mergeCell ref="A266:H266"/>
    <mergeCell ref="A267:F267"/>
    <mergeCell ref="A62:F62"/>
    <mergeCell ref="A274:D274"/>
    <mergeCell ref="A269:H269"/>
    <mergeCell ref="A270:H270"/>
    <mergeCell ref="A271:H271"/>
    <mergeCell ref="A272:H272"/>
    <mergeCell ref="A71:D71"/>
    <mergeCell ref="E71:H71"/>
    <mergeCell ref="G62:H62"/>
    <mergeCell ref="A63:G63"/>
    <mergeCell ref="A64:F64"/>
    <mergeCell ref="G64:H64"/>
    <mergeCell ref="A65:G65"/>
    <mergeCell ref="C1:I2"/>
    <mergeCell ref="A7:H7"/>
    <mergeCell ref="H8:H9"/>
    <mergeCell ref="A8:A9"/>
    <mergeCell ref="B8:B9"/>
    <mergeCell ref="A1:B2"/>
    <mergeCell ref="A3:B4"/>
    <mergeCell ref="A5:B5"/>
    <mergeCell ref="A6:B6"/>
    <mergeCell ref="C8:C9"/>
    <mergeCell ref="D8:D9"/>
    <mergeCell ref="E8:E9"/>
    <mergeCell ref="F8:F9"/>
    <mergeCell ref="H3:H4"/>
    <mergeCell ref="H5:H6"/>
    <mergeCell ref="I8:I9"/>
    <mergeCell ref="G8:G9"/>
    <mergeCell ref="C3:G4"/>
    <mergeCell ref="C5:G5"/>
    <mergeCell ref="C6:G6"/>
    <mergeCell ref="I3:I4"/>
    <mergeCell ref="I5:I6"/>
    <mergeCell ref="A66:H66"/>
    <mergeCell ref="A72:D72"/>
    <mergeCell ref="E72:H72"/>
    <mergeCell ref="A73:D73"/>
    <mergeCell ref="E73:H73"/>
    <mergeCell ref="A67:H67"/>
    <mergeCell ref="A68:H68"/>
    <mergeCell ref="A69:H69"/>
    <mergeCell ref="A70:D70"/>
    <mergeCell ref="E70:H70"/>
  </mergeCells>
  <printOptions horizontalCentered="1"/>
  <pageMargins left="0" right="0" top="0.7874015748031497" bottom="0" header="0" footer="0"/>
  <pageSetup horizontalDpi="600" verticalDpi="600" orientation="portrait" paperSize="9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3"/>
  <sheetViews>
    <sheetView showGridLines="0" zoomScalePageLayoutView="0" workbookViewId="0" topLeftCell="A1">
      <selection activeCell="C8" sqref="C8"/>
    </sheetView>
  </sheetViews>
  <sheetFormatPr defaultColWidth="9.140625" defaultRowHeight="15"/>
  <cols>
    <col min="1" max="1" width="19.57421875" style="0" bestFit="1" customWidth="1"/>
    <col min="2" max="2" width="101.140625" style="0" bestFit="1" customWidth="1"/>
    <col min="4" max="4" width="8.00390625" style="0" bestFit="1" customWidth="1"/>
    <col min="5" max="5" width="12.57421875" style="0" bestFit="1" customWidth="1"/>
    <col min="6" max="6" width="14.7109375" style="0" customWidth="1"/>
    <col min="7" max="7" width="19.57421875" style="0" bestFit="1" customWidth="1"/>
    <col min="8" max="8" width="12.421875" style="0" customWidth="1"/>
  </cols>
  <sheetData>
    <row r="1" spans="1:8" ht="15" customHeight="1">
      <c r="A1" s="263" t="s">
        <v>88</v>
      </c>
      <c r="B1" s="264"/>
      <c r="C1" s="264"/>
      <c r="D1" s="264"/>
      <c r="E1" s="264"/>
      <c r="F1" s="264"/>
      <c r="G1" s="264"/>
      <c r="H1" s="265"/>
    </row>
    <row r="2" spans="1:8" ht="15" customHeight="1">
      <c r="A2" s="266"/>
      <c r="B2" s="267"/>
      <c r="C2" s="267"/>
      <c r="D2" s="267"/>
      <c r="E2" s="267"/>
      <c r="F2" s="267"/>
      <c r="G2" s="267"/>
      <c r="H2" s="268"/>
    </row>
    <row r="3" spans="1:8" ht="15.75" customHeight="1">
      <c r="A3" s="269"/>
      <c r="B3" s="270"/>
      <c r="C3" s="270"/>
      <c r="D3" s="270"/>
      <c r="E3" s="270"/>
      <c r="F3" s="270"/>
      <c r="G3" s="270"/>
      <c r="H3" s="271"/>
    </row>
    <row r="4" spans="1:8" ht="15">
      <c r="A4" s="117" t="s">
        <v>89</v>
      </c>
      <c r="B4" s="118" t="s">
        <v>90</v>
      </c>
      <c r="C4" s="118" t="s">
        <v>91</v>
      </c>
      <c r="D4" s="118" t="s">
        <v>92</v>
      </c>
      <c r="E4" s="118" t="s">
        <v>93</v>
      </c>
      <c r="F4" s="118" t="s">
        <v>94</v>
      </c>
      <c r="G4" s="118" t="s">
        <v>95</v>
      </c>
      <c r="H4" s="119" t="s">
        <v>96</v>
      </c>
    </row>
    <row r="5" spans="1:8" ht="15">
      <c r="A5" s="106" t="s">
        <v>136</v>
      </c>
      <c r="B5" s="107" t="s">
        <v>151</v>
      </c>
      <c r="C5" s="108" t="s">
        <v>19</v>
      </c>
      <c r="D5" s="109"/>
      <c r="E5" s="109"/>
      <c r="F5" s="109"/>
      <c r="G5" s="109"/>
      <c r="H5" s="110"/>
    </row>
    <row r="6" spans="1:8" ht="15">
      <c r="A6" s="111" t="s">
        <v>109</v>
      </c>
      <c r="B6" s="112" t="s">
        <v>134</v>
      </c>
      <c r="C6" s="112" t="s">
        <v>97</v>
      </c>
      <c r="D6" s="112" t="s">
        <v>98</v>
      </c>
      <c r="E6" s="150">
        <v>0.012</v>
      </c>
      <c r="F6" s="113">
        <v>18.46</v>
      </c>
      <c r="G6" s="113">
        <f>E6*F6</f>
        <v>0.22152000000000002</v>
      </c>
      <c r="H6" s="151">
        <f>E6</f>
        <v>0.012</v>
      </c>
    </row>
    <row r="7" spans="1:8" ht="15">
      <c r="A7" s="111" t="s">
        <v>105</v>
      </c>
      <c r="B7" s="112" t="s">
        <v>135</v>
      </c>
      <c r="C7" s="112" t="s">
        <v>97</v>
      </c>
      <c r="D7" s="112" t="s">
        <v>98</v>
      </c>
      <c r="E7" s="150">
        <v>0.12</v>
      </c>
      <c r="F7" s="113">
        <v>13.23</v>
      </c>
      <c r="G7" s="113">
        <f>E7*F7</f>
        <v>1.5876</v>
      </c>
      <c r="H7" s="151">
        <f>E7</f>
        <v>0.12</v>
      </c>
    </row>
    <row r="8" spans="1:8" ht="15">
      <c r="A8" s="111"/>
      <c r="B8" s="112"/>
      <c r="C8" s="112"/>
      <c r="D8" s="112"/>
      <c r="E8" s="112"/>
      <c r="F8" s="112"/>
      <c r="G8" s="112"/>
      <c r="H8" s="115"/>
    </row>
    <row r="9" spans="1:8" ht="15">
      <c r="A9" s="111"/>
      <c r="B9" s="112"/>
      <c r="C9" s="112"/>
      <c r="D9" s="112" t="s">
        <v>100</v>
      </c>
      <c r="E9" s="113">
        <f>G6+G7</f>
        <v>1.8091199999999998</v>
      </c>
      <c r="F9" s="112"/>
      <c r="G9" s="112" t="s">
        <v>138</v>
      </c>
      <c r="H9" s="116">
        <f>E9+E10</f>
        <v>1.8091199999999998</v>
      </c>
    </row>
    <row r="10" spans="1:8" ht="15">
      <c r="A10" s="111"/>
      <c r="B10" s="112"/>
      <c r="C10" s="112"/>
      <c r="D10" s="112" t="s">
        <v>101</v>
      </c>
      <c r="E10" s="113"/>
      <c r="F10" s="112"/>
      <c r="G10" s="112" t="s">
        <v>137</v>
      </c>
      <c r="H10" s="116">
        <f>H9+H9*0.3129</f>
        <v>2.3751936479999998</v>
      </c>
    </row>
    <row r="11" spans="1:8" ht="15">
      <c r="A11" s="111"/>
      <c r="B11" s="112"/>
      <c r="C11" s="112"/>
      <c r="D11" s="112"/>
      <c r="E11" s="112"/>
      <c r="F11" s="112"/>
      <c r="G11" s="112"/>
      <c r="H11" s="114"/>
    </row>
    <row r="12" spans="1:8" ht="15">
      <c r="A12" s="117" t="s">
        <v>89</v>
      </c>
      <c r="B12" s="118" t="s">
        <v>90</v>
      </c>
      <c r="C12" s="118" t="s">
        <v>91</v>
      </c>
      <c r="D12" s="118" t="s">
        <v>92</v>
      </c>
      <c r="E12" s="118" t="s">
        <v>93</v>
      </c>
      <c r="F12" s="118" t="s">
        <v>94</v>
      </c>
      <c r="G12" s="118" t="s">
        <v>95</v>
      </c>
      <c r="H12" s="119" t="s">
        <v>96</v>
      </c>
    </row>
    <row r="13" spans="1:8" ht="15">
      <c r="A13" s="120" t="s">
        <v>139</v>
      </c>
      <c r="B13" s="109" t="s">
        <v>150</v>
      </c>
      <c r="C13" s="108" t="s">
        <v>7</v>
      </c>
      <c r="D13" s="109"/>
      <c r="E13" s="109"/>
      <c r="F13" s="109"/>
      <c r="G13" s="109"/>
      <c r="H13" s="110"/>
    </row>
    <row r="14" spans="1:8" ht="15">
      <c r="A14" s="111" t="s">
        <v>109</v>
      </c>
      <c r="B14" s="112" t="s">
        <v>134</v>
      </c>
      <c r="C14" s="112" t="s">
        <v>97</v>
      </c>
      <c r="D14" s="112" t="s">
        <v>98</v>
      </c>
      <c r="E14" s="150">
        <v>0.078</v>
      </c>
      <c r="F14" s="113">
        <v>18.46</v>
      </c>
      <c r="G14" s="113">
        <f>E14*F14</f>
        <v>1.43988</v>
      </c>
      <c r="H14" s="151">
        <f>E14</f>
        <v>0.078</v>
      </c>
    </row>
    <row r="15" spans="1:8" ht="15">
      <c r="A15" s="111" t="s">
        <v>105</v>
      </c>
      <c r="B15" s="112" t="s">
        <v>135</v>
      </c>
      <c r="C15" s="112" t="s">
        <v>97</v>
      </c>
      <c r="D15" s="112" t="s">
        <v>98</v>
      </c>
      <c r="E15" s="150">
        <v>0.7</v>
      </c>
      <c r="F15" s="113">
        <v>13.23</v>
      </c>
      <c r="G15" s="113">
        <f>E15*F15</f>
        <v>9.261</v>
      </c>
      <c r="H15" s="151">
        <f>E15</f>
        <v>0.7</v>
      </c>
    </row>
    <row r="16" spans="1:8" ht="15">
      <c r="A16" s="111"/>
      <c r="B16" s="112"/>
      <c r="C16" s="112"/>
      <c r="D16" s="112"/>
      <c r="E16" s="112"/>
      <c r="F16" s="112"/>
      <c r="G16" s="112"/>
      <c r="H16" s="115"/>
    </row>
    <row r="17" spans="1:8" ht="15">
      <c r="A17" s="111"/>
      <c r="B17" s="112"/>
      <c r="C17" s="112"/>
      <c r="D17" s="112" t="s">
        <v>100</v>
      </c>
      <c r="E17" s="113">
        <f>G14+G15</f>
        <v>10.70088</v>
      </c>
      <c r="F17" s="112"/>
      <c r="G17" s="112" t="s">
        <v>138</v>
      </c>
      <c r="H17" s="116">
        <f>E17+E18</f>
        <v>10.70088</v>
      </c>
    </row>
    <row r="18" spans="1:8" ht="15">
      <c r="A18" s="111"/>
      <c r="B18" s="112"/>
      <c r="C18" s="112"/>
      <c r="D18" s="112" t="s">
        <v>101</v>
      </c>
      <c r="E18" s="113"/>
      <c r="F18" s="112"/>
      <c r="G18" s="112" t="s">
        <v>137</v>
      </c>
      <c r="H18" s="116">
        <f>H17+H17*0.3129</f>
        <v>14.049185352</v>
      </c>
    </row>
    <row r="19" spans="1:8" ht="15">
      <c r="A19" s="111"/>
      <c r="B19" s="112"/>
      <c r="C19" s="112"/>
      <c r="D19" s="112"/>
      <c r="E19" s="112"/>
      <c r="F19" s="112"/>
      <c r="G19" s="112"/>
      <c r="H19" s="115"/>
    </row>
    <row r="20" spans="1:8" ht="15">
      <c r="A20" s="117" t="s">
        <v>89</v>
      </c>
      <c r="B20" s="118" t="s">
        <v>90</v>
      </c>
      <c r="C20" s="118" t="s">
        <v>91</v>
      </c>
      <c r="D20" s="118" t="s">
        <v>92</v>
      </c>
      <c r="E20" s="118" t="s">
        <v>93</v>
      </c>
      <c r="F20" s="118" t="s">
        <v>94</v>
      </c>
      <c r="G20" s="118" t="s">
        <v>95</v>
      </c>
      <c r="H20" s="119" t="s">
        <v>96</v>
      </c>
    </row>
    <row r="21" spans="1:8" ht="15">
      <c r="A21" s="120" t="s">
        <v>140</v>
      </c>
      <c r="B21" s="109" t="s">
        <v>152</v>
      </c>
      <c r="C21" s="108" t="s">
        <v>7</v>
      </c>
      <c r="D21" s="109"/>
      <c r="E21" s="109"/>
      <c r="F21" s="109"/>
      <c r="G21" s="109"/>
      <c r="H21" s="110"/>
    </row>
    <row r="22" spans="1:8" ht="15">
      <c r="A22" s="111" t="s">
        <v>109</v>
      </c>
      <c r="B22" s="112" t="s">
        <v>134</v>
      </c>
      <c r="C22" s="112" t="s">
        <v>97</v>
      </c>
      <c r="D22" s="112" t="s">
        <v>98</v>
      </c>
      <c r="E22" s="150">
        <v>0.08</v>
      </c>
      <c r="F22" s="113">
        <v>18.46</v>
      </c>
      <c r="G22" s="113">
        <f>E22*F22</f>
        <v>1.4768000000000001</v>
      </c>
      <c r="H22" s="151">
        <f>E22</f>
        <v>0.08</v>
      </c>
    </row>
    <row r="23" spans="1:8" ht="15">
      <c r="A23" s="111" t="s">
        <v>105</v>
      </c>
      <c r="B23" s="112" t="s">
        <v>135</v>
      </c>
      <c r="C23" s="112" t="s">
        <v>97</v>
      </c>
      <c r="D23" s="112" t="s">
        <v>98</v>
      </c>
      <c r="E23" s="150">
        <v>0.8</v>
      </c>
      <c r="F23" s="113">
        <v>13.23</v>
      </c>
      <c r="G23" s="113">
        <f>E23*F23</f>
        <v>10.584000000000001</v>
      </c>
      <c r="H23" s="151">
        <f>E23</f>
        <v>0.8</v>
      </c>
    </row>
    <row r="24" spans="1:8" ht="15">
      <c r="A24" s="111"/>
      <c r="B24" s="112"/>
      <c r="C24" s="112"/>
      <c r="D24" s="112"/>
      <c r="E24" s="112"/>
      <c r="F24" s="112"/>
      <c r="G24" s="112"/>
      <c r="H24" s="115"/>
    </row>
    <row r="25" spans="1:8" ht="15">
      <c r="A25" s="111"/>
      <c r="B25" s="112"/>
      <c r="C25" s="112"/>
      <c r="D25" s="112" t="s">
        <v>100</v>
      </c>
      <c r="E25" s="113">
        <f>G22+G23</f>
        <v>12.060800000000002</v>
      </c>
      <c r="F25" s="112"/>
      <c r="G25" s="112" t="s">
        <v>138</v>
      </c>
      <c r="H25" s="116">
        <f>E25+E26</f>
        <v>12.060800000000002</v>
      </c>
    </row>
    <row r="26" spans="1:8" ht="15">
      <c r="A26" s="111"/>
      <c r="B26" s="112"/>
      <c r="C26" s="112"/>
      <c r="D26" s="112" t="s">
        <v>101</v>
      </c>
      <c r="E26" s="113"/>
      <c r="F26" s="112"/>
      <c r="G26" s="112" t="s">
        <v>137</v>
      </c>
      <c r="H26" s="116">
        <f>H25+H25*0.3129</f>
        <v>15.834624320000003</v>
      </c>
    </row>
    <row r="27" spans="1:8" ht="15">
      <c r="A27" s="111"/>
      <c r="B27" s="112"/>
      <c r="C27" s="112"/>
      <c r="D27" s="112"/>
      <c r="E27" s="112"/>
      <c r="F27" s="112"/>
      <c r="G27" s="112"/>
      <c r="H27" s="115"/>
    </row>
    <row r="28" spans="1:8" ht="15">
      <c r="A28" s="117" t="s">
        <v>89</v>
      </c>
      <c r="B28" s="118" t="s">
        <v>90</v>
      </c>
      <c r="C28" s="118" t="s">
        <v>91</v>
      </c>
      <c r="D28" s="118" t="s">
        <v>92</v>
      </c>
      <c r="E28" s="118" t="s">
        <v>93</v>
      </c>
      <c r="F28" s="118" t="s">
        <v>94</v>
      </c>
      <c r="G28" s="118" t="s">
        <v>95</v>
      </c>
      <c r="H28" s="119" t="s">
        <v>96</v>
      </c>
    </row>
    <row r="29" spans="1:8" ht="15">
      <c r="A29" s="121" t="s">
        <v>141</v>
      </c>
      <c r="B29" s="122" t="s">
        <v>153</v>
      </c>
      <c r="C29" s="123" t="s">
        <v>7</v>
      </c>
      <c r="D29" s="123"/>
      <c r="E29" s="123"/>
      <c r="F29" s="123"/>
      <c r="G29" s="123"/>
      <c r="H29" s="124"/>
    </row>
    <row r="30" spans="1:8" ht="15">
      <c r="A30" s="111" t="s">
        <v>109</v>
      </c>
      <c r="B30" s="112" t="s">
        <v>134</v>
      </c>
      <c r="C30" s="112" t="s">
        <v>97</v>
      </c>
      <c r="D30" s="112" t="s">
        <v>98</v>
      </c>
      <c r="E30" s="150">
        <v>0.06</v>
      </c>
      <c r="F30" s="113">
        <v>18.46</v>
      </c>
      <c r="G30" s="113">
        <f>E30*F30</f>
        <v>1.1076</v>
      </c>
      <c r="H30" s="151">
        <f>E30</f>
        <v>0.06</v>
      </c>
    </row>
    <row r="31" spans="1:8" ht="15">
      <c r="A31" s="111" t="s">
        <v>105</v>
      </c>
      <c r="B31" s="112" t="s">
        <v>135</v>
      </c>
      <c r="C31" s="112" t="s">
        <v>97</v>
      </c>
      <c r="D31" s="112" t="s">
        <v>98</v>
      </c>
      <c r="E31" s="150">
        <v>0.6</v>
      </c>
      <c r="F31" s="113">
        <v>13.23</v>
      </c>
      <c r="G31" s="113">
        <f>E31*F31</f>
        <v>7.938</v>
      </c>
      <c r="H31" s="151">
        <f>E31</f>
        <v>0.6</v>
      </c>
    </row>
    <row r="32" spans="1:8" ht="15">
      <c r="A32" s="111"/>
      <c r="B32" s="112"/>
      <c r="C32" s="112"/>
      <c r="D32" s="112"/>
      <c r="E32" s="112"/>
      <c r="F32" s="112"/>
      <c r="G32" s="112"/>
      <c r="H32" s="115"/>
    </row>
    <row r="33" spans="1:8" ht="15">
      <c r="A33" s="111"/>
      <c r="B33" s="112"/>
      <c r="C33" s="112"/>
      <c r="D33" s="112" t="s">
        <v>100</v>
      </c>
      <c r="E33" s="113">
        <f>G30+G31</f>
        <v>9.0456</v>
      </c>
      <c r="F33" s="112"/>
      <c r="G33" s="112" t="s">
        <v>138</v>
      </c>
      <c r="H33" s="116">
        <f>E33+E34</f>
        <v>9.0456</v>
      </c>
    </row>
    <row r="34" spans="1:8" ht="15">
      <c r="A34" s="111"/>
      <c r="B34" s="112"/>
      <c r="C34" s="112"/>
      <c r="D34" s="112" t="s">
        <v>101</v>
      </c>
      <c r="E34" s="113"/>
      <c r="F34" s="112"/>
      <c r="G34" s="112" t="s">
        <v>137</v>
      </c>
      <c r="H34" s="116">
        <f>H33+H33*0.3129</f>
        <v>11.87596824</v>
      </c>
    </row>
    <row r="35" spans="1:8" ht="15">
      <c r="A35" s="111"/>
      <c r="B35" s="112"/>
      <c r="C35" s="112"/>
      <c r="D35" s="112"/>
      <c r="E35" s="112"/>
      <c r="F35" s="112"/>
      <c r="G35" s="112"/>
      <c r="H35" s="115"/>
    </row>
    <row r="36" spans="1:8" ht="15">
      <c r="A36" s="125" t="s">
        <v>89</v>
      </c>
      <c r="B36" s="126" t="s">
        <v>90</v>
      </c>
      <c r="C36" s="127" t="s">
        <v>91</v>
      </c>
      <c r="D36" s="127" t="s">
        <v>92</v>
      </c>
      <c r="E36" s="127" t="s">
        <v>93</v>
      </c>
      <c r="F36" s="127" t="s">
        <v>94</v>
      </c>
      <c r="G36" s="127" t="s">
        <v>95</v>
      </c>
      <c r="H36" s="128" t="s">
        <v>96</v>
      </c>
    </row>
    <row r="37" spans="1:8" ht="15">
      <c r="A37" s="129" t="s">
        <v>147</v>
      </c>
      <c r="B37" s="130" t="s">
        <v>154</v>
      </c>
      <c r="C37" s="131" t="s">
        <v>20</v>
      </c>
      <c r="D37" s="132"/>
      <c r="E37" s="132"/>
      <c r="F37" s="132"/>
      <c r="G37" s="132"/>
      <c r="H37" s="133"/>
    </row>
    <row r="38" spans="1:8" ht="15">
      <c r="A38" s="134" t="s">
        <v>145</v>
      </c>
      <c r="B38" s="135" t="s">
        <v>142</v>
      </c>
      <c r="C38" s="132" t="s">
        <v>24</v>
      </c>
      <c r="D38" s="132" t="s">
        <v>99</v>
      </c>
      <c r="E38" s="152">
        <v>10</v>
      </c>
      <c r="F38" s="136">
        <v>2.36</v>
      </c>
      <c r="G38" s="136">
        <f>E38*F38</f>
        <v>23.599999999999998</v>
      </c>
      <c r="H38" s="153">
        <f>E38</f>
        <v>10</v>
      </c>
    </row>
    <row r="39" spans="1:8" ht="15">
      <c r="A39" s="134" t="s">
        <v>144</v>
      </c>
      <c r="B39" s="135" t="s">
        <v>143</v>
      </c>
      <c r="C39" s="132" t="s">
        <v>24</v>
      </c>
      <c r="D39" s="132" t="s">
        <v>99</v>
      </c>
      <c r="E39" s="152">
        <v>0.07</v>
      </c>
      <c r="F39" s="136">
        <v>108.45</v>
      </c>
      <c r="G39" s="136">
        <f>E39*F39</f>
        <v>7.591500000000001</v>
      </c>
      <c r="H39" s="153">
        <f>E39</f>
        <v>0.07</v>
      </c>
    </row>
    <row r="40" spans="1:8" ht="15">
      <c r="A40" s="134" t="s">
        <v>105</v>
      </c>
      <c r="B40" s="112" t="s">
        <v>135</v>
      </c>
      <c r="C40" s="112" t="s">
        <v>97</v>
      </c>
      <c r="D40" s="112" t="s">
        <v>98</v>
      </c>
      <c r="E40" s="150">
        <v>2</v>
      </c>
      <c r="F40" s="113">
        <v>13.23</v>
      </c>
      <c r="G40" s="113">
        <f>E40*F40</f>
        <v>26.46</v>
      </c>
      <c r="H40" s="151">
        <f>E40</f>
        <v>2</v>
      </c>
    </row>
    <row r="41" spans="1:8" ht="15">
      <c r="A41" s="134"/>
      <c r="B41" s="135"/>
      <c r="C41" s="132"/>
      <c r="D41" s="132"/>
      <c r="E41" s="132"/>
      <c r="F41" s="132"/>
      <c r="G41" s="132"/>
      <c r="H41" s="133"/>
    </row>
    <row r="42" spans="1:8" ht="15">
      <c r="A42" s="134"/>
      <c r="B42" s="135"/>
      <c r="C42" s="132"/>
      <c r="D42" s="131" t="s">
        <v>100</v>
      </c>
      <c r="E42" s="136">
        <f>G40</f>
        <v>26.46</v>
      </c>
      <c r="F42" s="132"/>
      <c r="G42" s="112" t="s">
        <v>138</v>
      </c>
      <c r="H42" s="116">
        <f>E42+E43</f>
        <v>57.6515</v>
      </c>
    </row>
    <row r="43" spans="1:8" ht="15">
      <c r="A43" s="134"/>
      <c r="B43" s="135"/>
      <c r="C43" s="132"/>
      <c r="D43" s="131" t="s">
        <v>101</v>
      </c>
      <c r="E43" s="136">
        <f>G38+G39</f>
        <v>31.191499999999998</v>
      </c>
      <c r="F43" s="132"/>
      <c r="G43" s="112" t="s">
        <v>137</v>
      </c>
      <c r="H43" s="116">
        <f>H42+H42*0.3129</f>
        <v>75.69065435</v>
      </c>
    </row>
    <row r="44" spans="1:8" ht="15">
      <c r="A44" s="134"/>
      <c r="B44" s="135"/>
      <c r="C44" s="132"/>
      <c r="D44" s="132"/>
      <c r="E44" s="132"/>
      <c r="F44" s="132"/>
      <c r="G44" s="131"/>
      <c r="H44" s="137"/>
    </row>
    <row r="45" spans="1:8" ht="15">
      <c r="A45" s="125" t="s">
        <v>89</v>
      </c>
      <c r="B45" s="126" t="s">
        <v>90</v>
      </c>
      <c r="C45" s="127" t="s">
        <v>91</v>
      </c>
      <c r="D45" s="127" t="s">
        <v>92</v>
      </c>
      <c r="E45" s="127" t="s">
        <v>93</v>
      </c>
      <c r="F45" s="127" t="s">
        <v>94</v>
      </c>
      <c r="G45" s="127" t="s">
        <v>95</v>
      </c>
      <c r="H45" s="128" t="s">
        <v>96</v>
      </c>
    </row>
    <row r="46" spans="1:8" ht="15">
      <c r="A46" s="129" t="s">
        <v>146</v>
      </c>
      <c r="B46" s="130" t="s">
        <v>155</v>
      </c>
      <c r="C46" s="131" t="s">
        <v>7</v>
      </c>
      <c r="D46" s="132"/>
      <c r="E46" s="132"/>
      <c r="F46" s="132"/>
      <c r="G46" s="132"/>
      <c r="H46" s="133"/>
    </row>
    <row r="47" spans="1:8" ht="15">
      <c r="A47" s="111" t="s">
        <v>109</v>
      </c>
      <c r="B47" s="112" t="s">
        <v>134</v>
      </c>
      <c r="C47" s="112" t="s">
        <v>97</v>
      </c>
      <c r="D47" s="112" t="s">
        <v>98</v>
      </c>
      <c r="E47" s="150">
        <v>0.085</v>
      </c>
      <c r="F47" s="113">
        <v>18.46</v>
      </c>
      <c r="G47" s="113">
        <f>E47*F47</f>
        <v>1.5691000000000002</v>
      </c>
      <c r="H47" s="151">
        <f>E47</f>
        <v>0.085</v>
      </c>
    </row>
    <row r="48" spans="1:8" ht="15">
      <c r="A48" s="111" t="s">
        <v>105</v>
      </c>
      <c r="B48" s="112" t="s">
        <v>135</v>
      </c>
      <c r="C48" s="112" t="s">
        <v>97</v>
      </c>
      <c r="D48" s="112" t="s">
        <v>98</v>
      </c>
      <c r="E48" s="150">
        <v>0.85</v>
      </c>
      <c r="F48" s="113">
        <v>13.23</v>
      </c>
      <c r="G48" s="113">
        <f>E48*F48</f>
        <v>11.2455</v>
      </c>
      <c r="H48" s="151">
        <f>E48</f>
        <v>0.85</v>
      </c>
    </row>
    <row r="49" spans="1:8" ht="15">
      <c r="A49" s="111"/>
      <c r="B49" s="112"/>
      <c r="C49" s="112"/>
      <c r="D49" s="112"/>
      <c r="E49" s="112"/>
      <c r="F49" s="112"/>
      <c r="G49" s="112"/>
      <c r="H49" s="115"/>
    </row>
    <row r="50" spans="1:8" ht="15">
      <c r="A50" s="111"/>
      <c r="B50" s="112"/>
      <c r="C50" s="112"/>
      <c r="D50" s="112" t="s">
        <v>100</v>
      </c>
      <c r="E50" s="113">
        <f>G47+G48</f>
        <v>12.8146</v>
      </c>
      <c r="F50" s="112"/>
      <c r="G50" s="112" t="s">
        <v>138</v>
      </c>
      <c r="H50" s="116">
        <f>E50+E51</f>
        <v>12.8146</v>
      </c>
    </row>
    <row r="51" spans="1:8" ht="15">
      <c r="A51" s="111"/>
      <c r="B51" s="112"/>
      <c r="C51" s="112"/>
      <c r="D51" s="112" t="s">
        <v>101</v>
      </c>
      <c r="E51" s="113"/>
      <c r="F51" s="112"/>
      <c r="G51" s="112" t="s">
        <v>137</v>
      </c>
      <c r="H51" s="116">
        <f>H50+H50*0.3129</f>
        <v>16.824288340000003</v>
      </c>
    </row>
    <row r="52" spans="1:8" ht="15">
      <c r="A52" s="111"/>
      <c r="B52" s="112"/>
      <c r="C52" s="112"/>
      <c r="D52" s="112"/>
      <c r="E52" s="112"/>
      <c r="F52" s="112"/>
      <c r="G52" s="112"/>
      <c r="H52" s="115"/>
    </row>
    <row r="53" spans="1:8" ht="15">
      <c r="A53" s="125" t="s">
        <v>89</v>
      </c>
      <c r="B53" s="126" t="s">
        <v>90</v>
      </c>
      <c r="C53" s="127" t="s">
        <v>91</v>
      </c>
      <c r="D53" s="127" t="s">
        <v>92</v>
      </c>
      <c r="E53" s="127" t="s">
        <v>93</v>
      </c>
      <c r="F53" s="127" t="s">
        <v>94</v>
      </c>
      <c r="G53" s="127" t="s">
        <v>95</v>
      </c>
      <c r="H53" s="128" t="s">
        <v>96</v>
      </c>
    </row>
    <row r="54" spans="1:8" ht="15">
      <c r="A54" s="129" t="s">
        <v>359</v>
      </c>
      <c r="B54" s="130" t="s">
        <v>156</v>
      </c>
      <c r="C54" s="131" t="s">
        <v>24</v>
      </c>
      <c r="D54" s="132"/>
      <c r="E54" s="132"/>
      <c r="F54" s="132"/>
      <c r="G54" s="132"/>
      <c r="H54" s="133"/>
    </row>
    <row r="55" spans="1:8" ht="15">
      <c r="A55" s="134" t="s">
        <v>104</v>
      </c>
      <c r="B55" s="135" t="s">
        <v>148</v>
      </c>
      <c r="C55" s="132" t="s">
        <v>97</v>
      </c>
      <c r="D55" s="132" t="s">
        <v>98</v>
      </c>
      <c r="E55" s="152">
        <v>1.6</v>
      </c>
      <c r="F55" s="136">
        <v>18.04</v>
      </c>
      <c r="G55" s="136">
        <f>E55*F55</f>
        <v>28.864</v>
      </c>
      <c r="H55" s="153">
        <f>E55</f>
        <v>1.6</v>
      </c>
    </row>
    <row r="56" spans="1:8" ht="15">
      <c r="A56" s="134" t="s">
        <v>105</v>
      </c>
      <c r="B56" s="135" t="s">
        <v>135</v>
      </c>
      <c r="C56" s="132" t="s">
        <v>97</v>
      </c>
      <c r="D56" s="132" t="s">
        <v>98</v>
      </c>
      <c r="E56" s="152">
        <v>1.6</v>
      </c>
      <c r="F56" s="136">
        <v>13.23</v>
      </c>
      <c r="G56" s="136">
        <f>E56*F56</f>
        <v>21.168000000000003</v>
      </c>
      <c r="H56" s="153">
        <f>E56</f>
        <v>1.6</v>
      </c>
    </row>
    <row r="57" spans="1:8" ht="15">
      <c r="A57" s="134"/>
      <c r="B57" s="135"/>
      <c r="C57" s="132"/>
      <c r="D57" s="132"/>
      <c r="E57" s="152"/>
      <c r="F57" s="132"/>
      <c r="G57" s="132"/>
      <c r="H57" s="133"/>
    </row>
    <row r="58" spans="1:8" ht="15">
      <c r="A58" s="134"/>
      <c r="B58" s="135"/>
      <c r="C58" s="132"/>
      <c r="D58" s="131" t="s">
        <v>100</v>
      </c>
      <c r="E58" s="136">
        <f>G55</f>
        <v>28.864</v>
      </c>
      <c r="F58" s="132"/>
      <c r="G58" s="112" t="s">
        <v>138</v>
      </c>
      <c r="H58" s="116">
        <f>E58+E59</f>
        <v>28.864</v>
      </c>
    </row>
    <row r="59" spans="1:8" ht="15">
      <c r="A59" s="134"/>
      <c r="B59" s="135"/>
      <c r="C59" s="132"/>
      <c r="D59" s="131" t="s">
        <v>101</v>
      </c>
      <c r="E59" s="136"/>
      <c r="F59" s="132"/>
      <c r="G59" s="112" t="s">
        <v>137</v>
      </c>
      <c r="H59" s="116">
        <f>H58+H58*0.3129</f>
        <v>37.895545600000005</v>
      </c>
    </row>
    <row r="60" spans="1:8" ht="15">
      <c r="A60" s="134"/>
      <c r="B60" s="135"/>
      <c r="C60" s="132"/>
      <c r="D60" s="132"/>
      <c r="E60" s="132"/>
      <c r="F60" s="132"/>
      <c r="G60" s="131"/>
      <c r="H60" s="138"/>
    </row>
    <row r="61" spans="1:8" ht="15">
      <c r="A61" s="125" t="s">
        <v>89</v>
      </c>
      <c r="B61" s="126" t="s">
        <v>90</v>
      </c>
      <c r="C61" s="127" t="s">
        <v>91</v>
      </c>
      <c r="D61" s="127" t="s">
        <v>92</v>
      </c>
      <c r="E61" s="127" t="s">
        <v>93</v>
      </c>
      <c r="F61" s="127" t="s">
        <v>94</v>
      </c>
      <c r="G61" s="127" t="s">
        <v>95</v>
      </c>
      <c r="H61" s="128" t="s">
        <v>96</v>
      </c>
    </row>
    <row r="62" spans="1:8" ht="30">
      <c r="A62" s="129" t="s">
        <v>149</v>
      </c>
      <c r="B62" s="130" t="s">
        <v>157</v>
      </c>
      <c r="C62" s="131" t="s">
        <v>20</v>
      </c>
      <c r="D62" s="132"/>
      <c r="E62" s="132"/>
      <c r="F62" s="132"/>
      <c r="G62" s="132"/>
      <c r="H62" s="133"/>
    </row>
    <row r="63" spans="1:8" ht="15">
      <c r="A63" s="111" t="s">
        <v>109</v>
      </c>
      <c r="B63" s="112" t="s">
        <v>134</v>
      </c>
      <c r="C63" s="112" t="s">
        <v>97</v>
      </c>
      <c r="D63" s="112" t="s">
        <v>98</v>
      </c>
      <c r="E63" s="150">
        <v>0.6</v>
      </c>
      <c r="F63" s="113">
        <v>18.46</v>
      </c>
      <c r="G63" s="113">
        <f>E63*F63</f>
        <v>11.076</v>
      </c>
      <c r="H63" s="151">
        <f>E63</f>
        <v>0.6</v>
      </c>
    </row>
    <row r="64" spans="1:8" ht="15">
      <c r="A64" s="111" t="s">
        <v>105</v>
      </c>
      <c r="B64" s="112" t="s">
        <v>135</v>
      </c>
      <c r="C64" s="112" t="s">
        <v>97</v>
      </c>
      <c r="D64" s="112" t="s">
        <v>98</v>
      </c>
      <c r="E64" s="150">
        <v>6</v>
      </c>
      <c r="F64" s="113">
        <v>13.23</v>
      </c>
      <c r="G64" s="113">
        <f>E64*F64</f>
        <v>79.38</v>
      </c>
      <c r="H64" s="151">
        <f>E64</f>
        <v>6</v>
      </c>
    </row>
    <row r="65" spans="1:8" ht="15">
      <c r="A65" s="111"/>
      <c r="B65" s="112"/>
      <c r="C65" s="112"/>
      <c r="D65" s="112"/>
      <c r="E65" s="150"/>
      <c r="F65" s="113"/>
      <c r="G65" s="113"/>
      <c r="H65" s="151"/>
    </row>
    <row r="66" spans="1:8" ht="15">
      <c r="A66" s="134"/>
      <c r="B66" s="135"/>
      <c r="C66" s="132"/>
      <c r="D66" s="131" t="s">
        <v>100</v>
      </c>
      <c r="E66" s="136">
        <f>G63</f>
        <v>11.076</v>
      </c>
      <c r="F66" s="132"/>
      <c r="G66" s="112" t="s">
        <v>138</v>
      </c>
      <c r="H66" s="116">
        <f>E66+E67</f>
        <v>11.076</v>
      </c>
    </row>
    <row r="67" spans="1:8" ht="15">
      <c r="A67" s="134"/>
      <c r="B67" s="135"/>
      <c r="C67" s="132"/>
      <c r="D67" s="131" t="s">
        <v>101</v>
      </c>
      <c r="E67" s="136"/>
      <c r="F67" s="132"/>
      <c r="G67" s="112" t="s">
        <v>137</v>
      </c>
      <c r="H67" s="116">
        <f>H66+H66*0.3129</f>
        <v>14.5416804</v>
      </c>
    </row>
    <row r="68" spans="1:8" ht="15">
      <c r="A68" s="134"/>
      <c r="B68" s="139"/>
      <c r="C68" s="132"/>
      <c r="D68" s="132"/>
      <c r="E68" s="132"/>
      <c r="F68" s="132"/>
      <c r="G68" s="131"/>
      <c r="H68" s="138"/>
    </row>
    <row r="69" spans="1:8" ht="15">
      <c r="A69" s="125" t="s">
        <v>89</v>
      </c>
      <c r="B69" s="126" t="s">
        <v>90</v>
      </c>
      <c r="C69" s="127" t="s">
        <v>91</v>
      </c>
      <c r="D69" s="127" t="s">
        <v>92</v>
      </c>
      <c r="E69" s="127" t="s">
        <v>93</v>
      </c>
      <c r="F69" s="127" t="s">
        <v>94</v>
      </c>
      <c r="G69" s="127" t="s">
        <v>95</v>
      </c>
      <c r="H69" s="128" t="s">
        <v>96</v>
      </c>
    </row>
    <row r="70" spans="1:8" ht="30">
      <c r="A70" s="129" t="s">
        <v>160</v>
      </c>
      <c r="B70" s="130" t="s">
        <v>158</v>
      </c>
      <c r="C70" s="131" t="s">
        <v>7</v>
      </c>
      <c r="D70" s="132"/>
      <c r="E70" s="132"/>
      <c r="F70" s="132"/>
      <c r="G70" s="132"/>
      <c r="H70" s="133"/>
    </row>
    <row r="71" spans="1:8" ht="15">
      <c r="A71" s="134" t="s">
        <v>167</v>
      </c>
      <c r="B71" s="154" t="s">
        <v>161</v>
      </c>
      <c r="C71" s="132" t="s">
        <v>24</v>
      </c>
      <c r="D71" s="132" t="s">
        <v>99</v>
      </c>
      <c r="E71" s="152">
        <v>17.3793103</v>
      </c>
      <c r="F71" s="136">
        <v>0.6</v>
      </c>
      <c r="G71" s="136">
        <f>E71*F71</f>
        <v>10.42758618</v>
      </c>
      <c r="H71" s="137">
        <f>E71</f>
        <v>17.3793103</v>
      </c>
    </row>
    <row r="72" spans="1:8" ht="15">
      <c r="A72" s="134" t="s">
        <v>130</v>
      </c>
      <c r="B72" s="154" t="s">
        <v>159</v>
      </c>
      <c r="C72" s="132" t="s">
        <v>20</v>
      </c>
      <c r="D72" s="132" t="s">
        <v>99</v>
      </c>
      <c r="E72" s="152">
        <v>0.008316</v>
      </c>
      <c r="F72" s="136">
        <v>227.88</v>
      </c>
      <c r="G72" s="136">
        <f>E72*F72</f>
        <v>1.89505008</v>
      </c>
      <c r="H72" s="137">
        <f>E72</f>
        <v>0.008316</v>
      </c>
    </row>
    <row r="73" spans="1:8" ht="15">
      <c r="A73" s="111" t="s">
        <v>109</v>
      </c>
      <c r="B73" s="112" t="s">
        <v>134</v>
      </c>
      <c r="C73" s="112" t="s">
        <v>97</v>
      </c>
      <c r="D73" s="112" t="s">
        <v>98</v>
      </c>
      <c r="E73" s="150">
        <v>0.6666667</v>
      </c>
      <c r="F73" s="113">
        <v>18.46</v>
      </c>
      <c r="G73" s="113">
        <f>E73*F73</f>
        <v>12.306667282</v>
      </c>
      <c r="H73" s="151">
        <f>E73</f>
        <v>0.6666667</v>
      </c>
    </row>
    <row r="74" spans="1:8" ht="15">
      <c r="A74" s="111" t="s">
        <v>105</v>
      </c>
      <c r="B74" s="112" t="s">
        <v>135</v>
      </c>
      <c r="C74" s="112" t="s">
        <v>97</v>
      </c>
      <c r="D74" s="112" t="s">
        <v>98</v>
      </c>
      <c r="E74" s="150">
        <v>0.3333333</v>
      </c>
      <c r="F74" s="113">
        <v>13.23</v>
      </c>
      <c r="G74" s="113">
        <f>E74*F74</f>
        <v>4.409999559</v>
      </c>
      <c r="H74" s="151">
        <f>E74</f>
        <v>0.3333333</v>
      </c>
    </row>
    <row r="75" spans="1:8" ht="15">
      <c r="A75" s="134"/>
      <c r="B75" s="135"/>
      <c r="C75" s="132"/>
      <c r="D75" s="132"/>
      <c r="E75" s="132"/>
      <c r="F75" s="132"/>
      <c r="G75" s="132"/>
      <c r="H75" s="133"/>
    </row>
    <row r="76" spans="1:8" ht="15">
      <c r="A76" s="134"/>
      <c r="B76" s="135"/>
      <c r="C76" s="132"/>
      <c r="D76" s="131" t="s">
        <v>100</v>
      </c>
      <c r="E76" s="136">
        <f>G73+G74</f>
        <v>16.716666841</v>
      </c>
      <c r="F76" s="132"/>
      <c r="G76" s="112" t="s">
        <v>138</v>
      </c>
      <c r="H76" s="116">
        <f>E76+E77</f>
        <v>29.039303101</v>
      </c>
    </row>
    <row r="77" spans="1:8" ht="15">
      <c r="A77" s="134"/>
      <c r="B77" s="135"/>
      <c r="C77" s="132"/>
      <c r="D77" s="131" t="s">
        <v>101</v>
      </c>
      <c r="E77" s="136">
        <f>G71+G72</f>
        <v>12.322636260000001</v>
      </c>
      <c r="F77" s="132"/>
      <c r="G77" s="112" t="s">
        <v>137</v>
      </c>
      <c r="H77" s="116">
        <f>H76+H76*0.3129</f>
        <v>38.125701041302904</v>
      </c>
    </row>
    <row r="78" spans="1:8" ht="15">
      <c r="A78" s="134"/>
      <c r="B78" s="135"/>
      <c r="C78" s="132"/>
      <c r="D78" s="132"/>
      <c r="E78" s="132"/>
      <c r="F78" s="132"/>
      <c r="G78" s="131"/>
      <c r="H78" s="138"/>
    </row>
    <row r="79" spans="1:8" ht="15">
      <c r="A79" s="125" t="s">
        <v>89</v>
      </c>
      <c r="B79" s="126" t="s">
        <v>90</v>
      </c>
      <c r="C79" s="127" t="s">
        <v>91</v>
      </c>
      <c r="D79" s="127" t="s">
        <v>92</v>
      </c>
      <c r="E79" s="127" t="s">
        <v>93</v>
      </c>
      <c r="F79" s="127" t="s">
        <v>94</v>
      </c>
      <c r="G79" s="127" t="s">
        <v>95</v>
      </c>
      <c r="H79" s="128" t="s">
        <v>96</v>
      </c>
    </row>
    <row r="80" spans="1:8" ht="15">
      <c r="A80" s="129" t="s">
        <v>360</v>
      </c>
      <c r="B80" s="156" t="s">
        <v>162</v>
      </c>
      <c r="C80" s="131" t="s">
        <v>7</v>
      </c>
      <c r="D80" s="132"/>
      <c r="E80" s="132"/>
      <c r="F80" s="132"/>
      <c r="G80" s="132"/>
      <c r="H80" s="133"/>
    </row>
    <row r="81" spans="1:8" s="157" customFormat="1" ht="15">
      <c r="A81" s="143" t="s">
        <v>166</v>
      </c>
      <c r="B81" s="154" t="s">
        <v>163</v>
      </c>
      <c r="C81" s="144" t="s">
        <v>7</v>
      </c>
      <c r="D81" s="144" t="s">
        <v>99</v>
      </c>
      <c r="E81" s="152">
        <v>1</v>
      </c>
      <c r="F81" s="136">
        <v>206.51</v>
      </c>
      <c r="G81" s="136">
        <f>E81*F81</f>
        <v>206.51</v>
      </c>
      <c r="H81" s="137">
        <f>E81</f>
        <v>1</v>
      </c>
    </row>
    <row r="82" spans="1:8" s="157" customFormat="1" ht="15">
      <c r="A82" s="143" t="s">
        <v>168</v>
      </c>
      <c r="B82" s="154" t="s">
        <v>164</v>
      </c>
      <c r="C82" s="144" t="s">
        <v>19</v>
      </c>
      <c r="D82" s="144" t="s">
        <v>99</v>
      </c>
      <c r="E82" s="152">
        <v>2.87</v>
      </c>
      <c r="F82" s="136">
        <v>2.7</v>
      </c>
      <c r="G82" s="136">
        <f>E82*F82</f>
        <v>7.7490000000000006</v>
      </c>
      <c r="H82" s="137">
        <f>E82</f>
        <v>2.87</v>
      </c>
    </row>
    <row r="83" spans="1:8" ht="15">
      <c r="A83" s="143" t="s">
        <v>169</v>
      </c>
      <c r="B83" s="155" t="s">
        <v>165</v>
      </c>
      <c r="C83" s="144" t="s">
        <v>19</v>
      </c>
      <c r="D83" s="132" t="s">
        <v>171</v>
      </c>
      <c r="E83" s="152">
        <v>1.71</v>
      </c>
      <c r="F83" s="136">
        <v>7.7</v>
      </c>
      <c r="G83" s="136">
        <f>E83*F83</f>
        <v>13.167</v>
      </c>
      <c r="H83" s="137">
        <f>E83</f>
        <v>1.71</v>
      </c>
    </row>
    <row r="84" spans="1:8" ht="15">
      <c r="A84" s="134" t="s">
        <v>170</v>
      </c>
      <c r="B84" s="154" t="s">
        <v>230</v>
      </c>
      <c r="C84" s="132" t="s">
        <v>20</v>
      </c>
      <c r="D84" s="132" t="s">
        <v>99</v>
      </c>
      <c r="E84" s="152">
        <v>0.008</v>
      </c>
      <c r="F84" s="136">
        <v>327.96</v>
      </c>
      <c r="G84" s="136">
        <f>E84*F84</f>
        <v>2.62368</v>
      </c>
      <c r="H84" s="137">
        <f>E84</f>
        <v>0.008</v>
      </c>
    </row>
    <row r="85" spans="1:8" ht="15">
      <c r="A85" s="111" t="s">
        <v>109</v>
      </c>
      <c r="B85" s="112" t="s">
        <v>134</v>
      </c>
      <c r="C85" s="112" t="s">
        <v>97</v>
      </c>
      <c r="D85" s="112" t="s">
        <v>98</v>
      </c>
      <c r="E85" s="150">
        <v>2.5</v>
      </c>
      <c r="F85" s="113">
        <v>18.46</v>
      </c>
      <c r="G85" s="113">
        <f>E85*F85</f>
        <v>46.150000000000006</v>
      </c>
      <c r="H85" s="151">
        <f>E85</f>
        <v>2.5</v>
      </c>
    </row>
    <row r="86" spans="1:8" ht="15">
      <c r="A86" s="111" t="s">
        <v>105</v>
      </c>
      <c r="B86" s="112" t="s">
        <v>135</v>
      </c>
      <c r="C86" s="112" t="s">
        <v>97</v>
      </c>
      <c r="D86" s="112" t="s">
        <v>98</v>
      </c>
      <c r="E86" s="150">
        <v>2.5</v>
      </c>
      <c r="F86" s="113">
        <v>13.23</v>
      </c>
      <c r="G86" s="113">
        <f>E86*F86</f>
        <v>33.075</v>
      </c>
      <c r="H86" s="151">
        <f>E86</f>
        <v>2.5</v>
      </c>
    </row>
    <row r="87" spans="1:8" ht="15">
      <c r="A87" s="134"/>
      <c r="B87" s="135"/>
      <c r="C87" s="132"/>
      <c r="D87" s="132"/>
      <c r="E87" s="132"/>
      <c r="F87" s="132"/>
      <c r="G87" s="132"/>
      <c r="H87" s="133"/>
    </row>
    <row r="88" spans="1:8" ht="15">
      <c r="A88" s="134"/>
      <c r="B88" s="135"/>
      <c r="C88" s="132"/>
      <c r="D88" s="131" t="s">
        <v>100</v>
      </c>
      <c r="E88" s="136">
        <f>G86+G85</f>
        <v>79.22500000000001</v>
      </c>
      <c r="F88" s="132"/>
      <c r="G88" s="112" t="s">
        <v>138</v>
      </c>
      <c r="H88" s="116">
        <f>E88+E89</f>
        <v>309.27468</v>
      </c>
    </row>
    <row r="89" spans="1:8" ht="15">
      <c r="A89" s="134"/>
      <c r="B89" s="135"/>
      <c r="C89" s="132"/>
      <c r="D89" s="131" t="s">
        <v>101</v>
      </c>
      <c r="E89" s="136">
        <f>G81+G82+G83+G84</f>
        <v>230.04968</v>
      </c>
      <c r="F89" s="132"/>
      <c r="G89" s="112" t="s">
        <v>137</v>
      </c>
      <c r="H89" s="116">
        <f>H88+H88*0.3129</f>
        <v>406.04672737199996</v>
      </c>
    </row>
    <row r="90" spans="1:8" ht="15">
      <c r="A90" s="134"/>
      <c r="B90" s="139"/>
      <c r="C90" s="132"/>
      <c r="D90" s="132"/>
      <c r="E90" s="132"/>
      <c r="F90" s="132"/>
      <c r="G90" s="131"/>
      <c r="H90" s="138"/>
    </row>
    <row r="91" spans="1:8" ht="15">
      <c r="A91" s="125" t="s">
        <v>89</v>
      </c>
      <c r="B91" s="126" t="s">
        <v>90</v>
      </c>
      <c r="C91" s="127" t="s">
        <v>91</v>
      </c>
      <c r="D91" s="127" t="s">
        <v>92</v>
      </c>
      <c r="E91" s="127" t="s">
        <v>93</v>
      </c>
      <c r="F91" s="127" t="s">
        <v>94</v>
      </c>
      <c r="G91" s="127" t="s">
        <v>95</v>
      </c>
      <c r="H91" s="128" t="s">
        <v>96</v>
      </c>
    </row>
    <row r="92" spans="1:8" ht="15">
      <c r="A92" s="129" t="s">
        <v>178</v>
      </c>
      <c r="B92" s="130" t="s">
        <v>172</v>
      </c>
      <c r="C92" s="131" t="s">
        <v>43</v>
      </c>
      <c r="D92" s="132"/>
      <c r="E92" s="132"/>
      <c r="F92" s="132"/>
      <c r="G92" s="132"/>
      <c r="H92" s="133"/>
    </row>
    <row r="93" spans="1:8" ht="15">
      <c r="A93" s="143" t="s">
        <v>176</v>
      </c>
      <c r="B93" s="158" t="s">
        <v>173</v>
      </c>
      <c r="C93" s="144" t="s">
        <v>45</v>
      </c>
      <c r="D93" s="144" t="s">
        <v>99</v>
      </c>
      <c r="E93" s="152">
        <v>0.015</v>
      </c>
      <c r="F93" s="136">
        <v>43.05</v>
      </c>
      <c r="G93" s="136">
        <f>E93*F93</f>
        <v>0.6457499999999999</v>
      </c>
      <c r="H93" s="137">
        <f>E93</f>
        <v>0.015</v>
      </c>
    </row>
    <row r="94" spans="1:8" ht="15">
      <c r="A94" s="143" t="s">
        <v>177</v>
      </c>
      <c r="B94" s="158" t="s">
        <v>174</v>
      </c>
      <c r="C94" s="144" t="s">
        <v>19</v>
      </c>
      <c r="D94" s="144" t="s">
        <v>99</v>
      </c>
      <c r="E94" s="152">
        <v>6.5</v>
      </c>
      <c r="F94" s="136">
        <v>8.08</v>
      </c>
      <c r="G94" s="136">
        <f>E94*F94</f>
        <v>52.52</v>
      </c>
      <c r="H94" s="137">
        <f>E94</f>
        <v>6.5</v>
      </c>
    </row>
    <row r="95" spans="1:8" ht="15">
      <c r="A95" s="111" t="s">
        <v>104</v>
      </c>
      <c r="B95" s="112" t="s">
        <v>175</v>
      </c>
      <c r="C95" s="112" t="s">
        <v>97</v>
      </c>
      <c r="D95" s="112" t="s">
        <v>98</v>
      </c>
      <c r="E95" s="150">
        <v>0.4</v>
      </c>
      <c r="F95" s="113">
        <v>18.04</v>
      </c>
      <c r="G95" s="113">
        <f>E95*F95</f>
        <v>7.216</v>
      </c>
      <c r="H95" s="151">
        <f>E95</f>
        <v>0.4</v>
      </c>
    </row>
    <row r="96" spans="1:8" ht="15">
      <c r="A96" s="111" t="s">
        <v>105</v>
      </c>
      <c r="B96" s="112" t="s">
        <v>135</v>
      </c>
      <c r="C96" s="112" t="s">
        <v>97</v>
      </c>
      <c r="D96" s="112" t="s">
        <v>98</v>
      </c>
      <c r="E96" s="150">
        <v>0.4</v>
      </c>
      <c r="F96" s="113">
        <v>13.23</v>
      </c>
      <c r="G96" s="113">
        <f>E96*F96</f>
        <v>5.292000000000001</v>
      </c>
      <c r="H96" s="151">
        <f>E96</f>
        <v>0.4</v>
      </c>
    </row>
    <row r="97" spans="1:8" ht="15">
      <c r="A97" s="134"/>
      <c r="B97" s="135"/>
      <c r="C97" s="132"/>
      <c r="D97" s="132"/>
      <c r="E97" s="132"/>
      <c r="F97" s="132"/>
      <c r="G97" s="132"/>
      <c r="H97" s="133"/>
    </row>
    <row r="98" spans="1:8" ht="15">
      <c r="A98" s="134"/>
      <c r="B98" s="135"/>
      <c r="C98" s="132"/>
      <c r="D98" s="131" t="s">
        <v>100</v>
      </c>
      <c r="E98" s="136">
        <f>G95+G96</f>
        <v>12.508000000000001</v>
      </c>
      <c r="F98" s="132"/>
      <c r="G98" s="112" t="s">
        <v>138</v>
      </c>
      <c r="H98" s="116">
        <f>E98+E99</f>
        <v>65.67375</v>
      </c>
    </row>
    <row r="99" spans="1:8" ht="15">
      <c r="A99" s="134"/>
      <c r="B99" s="135"/>
      <c r="C99" s="132"/>
      <c r="D99" s="131" t="s">
        <v>101</v>
      </c>
      <c r="E99" s="136">
        <f>G93+G94</f>
        <v>53.16575</v>
      </c>
      <c r="F99" s="132"/>
      <c r="G99" s="112" t="s">
        <v>137</v>
      </c>
      <c r="H99" s="116">
        <f>H98+H98*0.3129</f>
        <v>86.223066375</v>
      </c>
    </row>
    <row r="100" spans="1:8" ht="15">
      <c r="A100" s="134"/>
      <c r="B100" s="135"/>
      <c r="C100" s="132"/>
      <c r="D100" s="132"/>
      <c r="E100" s="132"/>
      <c r="F100" s="132"/>
      <c r="G100" s="131"/>
      <c r="H100" s="138"/>
    </row>
    <row r="101" spans="1:8" ht="15">
      <c r="A101" s="125" t="s">
        <v>89</v>
      </c>
      <c r="B101" s="126" t="s">
        <v>90</v>
      </c>
      <c r="C101" s="127" t="s">
        <v>91</v>
      </c>
      <c r="D101" s="127" t="s">
        <v>92</v>
      </c>
      <c r="E101" s="127" t="s">
        <v>93</v>
      </c>
      <c r="F101" s="127" t="s">
        <v>94</v>
      </c>
      <c r="G101" s="127" t="s">
        <v>95</v>
      </c>
      <c r="H101" s="128" t="s">
        <v>96</v>
      </c>
    </row>
    <row r="102" spans="1:8" ht="30">
      <c r="A102" s="129" t="s">
        <v>180</v>
      </c>
      <c r="B102" s="130" t="s">
        <v>179</v>
      </c>
      <c r="C102" s="131" t="s">
        <v>43</v>
      </c>
      <c r="D102" s="132"/>
      <c r="E102" s="132"/>
      <c r="F102" s="132"/>
      <c r="G102" s="132"/>
      <c r="H102" s="133"/>
    </row>
    <row r="103" spans="1:8" ht="15">
      <c r="A103" s="143" t="s">
        <v>176</v>
      </c>
      <c r="B103" s="158" t="s">
        <v>173</v>
      </c>
      <c r="C103" s="144" t="s">
        <v>45</v>
      </c>
      <c r="D103" s="144" t="s">
        <v>99</v>
      </c>
      <c r="E103" s="152">
        <v>0.039</v>
      </c>
      <c r="F103" s="136">
        <v>43.05</v>
      </c>
      <c r="G103" s="136">
        <f>E103*F103</f>
        <v>1.67895</v>
      </c>
      <c r="H103" s="137">
        <f>E103</f>
        <v>0.039</v>
      </c>
    </row>
    <row r="104" spans="1:8" ht="15">
      <c r="A104" s="143" t="s">
        <v>181</v>
      </c>
      <c r="B104" s="158" t="s">
        <v>186</v>
      </c>
      <c r="C104" s="144" t="s">
        <v>45</v>
      </c>
      <c r="D104" s="144" t="s">
        <v>99</v>
      </c>
      <c r="E104" s="152">
        <v>0.09</v>
      </c>
      <c r="F104" s="136">
        <v>33.57</v>
      </c>
      <c r="G104" s="136">
        <f>E104*F104</f>
        <v>3.0213</v>
      </c>
      <c r="H104" s="137">
        <f>E104</f>
        <v>0.09</v>
      </c>
    </row>
    <row r="105" spans="1:8" ht="15">
      <c r="A105" s="143" t="s">
        <v>182</v>
      </c>
      <c r="B105" s="158" t="s">
        <v>187</v>
      </c>
      <c r="C105" s="144" t="s">
        <v>185</v>
      </c>
      <c r="D105" s="144" t="s">
        <v>99</v>
      </c>
      <c r="E105" s="152">
        <v>0.06</v>
      </c>
      <c r="F105" s="136">
        <v>29.49</v>
      </c>
      <c r="G105" s="136">
        <f>E105*F105</f>
        <v>1.7693999999999999</v>
      </c>
      <c r="H105" s="137">
        <f>E105</f>
        <v>0.06</v>
      </c>
    </row>
    <row r="106" spans="1:8" ht="15">
      <c r="A106" s="143" t="s">
        <v>183</v>
      </c>
      <c r="B106" s="158" t="s">
        <v>184</v>
      </c>
      <c r="C106" s="144" t="s">
        <v>19</v>
      </c>
      <c r="D106" s="144" t="s">
        <v>99</v>
      </c>
      <c r="E106" s="152">
        <v>6.75</v>
      </c>
      <c r="F106" s="136">
        <v>3.06</v>
      </c>
      <c r="G106" s="136">
        <f>E106*F106</f>
        <v>20.655</v>
      </c>
      <c r="H106" s="137">
        <f>E106</f>
        <v>6.75</v>
      </c>
    </row>
    <row r="107" spans="1:8" ht="15">
      <c r="A107" s="111" t="s">
        <v>104</v>
      </c>
      <c r="B107" s="112" t="s">
        <v>175</v>
      </c>
      <c r="C107" s="112" t="s">
        <v>97</v>
      </c>
      <c r="D107" s="112" t="s">
        <v>98</v>
      </c>
      <c r="E107" s="150">
        <v>0.65</v>
      </c>
      <c r="F107" s="113">
        <v>18.04</v>
      </c>
      <c r="G107" s="113">
        <f>E107*F107</f>
        <v>11.725999999999999</v>
      </c>
      <c r="H107" s="151">
        <f>E107</f>
        <v>0.65</v>
      </c>
    </row>
    <row r="108" spans="1:8" ht="15">
      <c r="A108" s="111" t="s">
        <v>105</v>
      </c>
      <c r="B108" s="112" t="s">
        <v>135</v>
      </c>
      <c r="C108" s="112" t="s">
        <v>97</v>
      </c>
      <c r="D108" s="112" t="s">
        <v>98</v>
      </c>
      <c r="E108" s="150">
        <v>0.65</v>
      </c>
      <c r="F108" s="113">
        <v>13.23</v>
      </c>
      <c r="G108" s="113">
        <f>E108*F108</f>
        <v>8.5995</v>
      </c>
      <c r="H108" s="151">
        <f>E108</f>
        <v>0.65</v>
      </c>
    </row>
    <row r="109" spans="1:8" ht="15">
      <c r="A109" s="134"/>
      <c r="B109" s="135"/>
      <c r="C109" s="132"/>
      <c r="D109" s="132"/>
      <c r="E109" s="132"/>
      <c r="F109" s="132"/>
      <c r="G109" s="132"/>
      <c r="H109" s="133"/>
    </row>
    <row r="110" spans="1:8" ht="15">
      <c r="A110" s="134"/>
      <c r="B110" s="135"/>
      <c r="C110" s="132"/>
      <c r="D110" s="131" t="s">
        <v>100</v>
      </c>
      <c r="E110" s="136">
        <f>G107+G108</f>
        <v>20.325499999999998</v>
      </c>
      <c r="F110" s="132"/>
      <c r="G110" s="112" t="s">
        <v>138</v>
      </c>
      <c r="H110" s="116">
        <f>E110+E111</f>
        <v>47.45015</v>
      </c>
    </row>
    <row r="111" spans="1:8" ht="15">
      <c r="A111" s="134"/>
      <c r="B111" s="135"/>
      <c r="C111" s="132"/>
      <c r="D111" s="131" t="s">
        <v>101</v>
      </c>
      <c r="E111" s="136">
        <f>G103+G104+G105+G106</f>
        <v>27.124650000000003</v>
      </c>
      <c r="F111" s="132"/>
      <c r="G111" s="112" t="s">
        <v>137</v>
      </c>
      <c r="H111" s="116">
        <f>H110+H110*0.3129</f>
        <v>62.297301935</v>
      </c>
    </row>
    <row r="112" spans="1:8" ht="15">
      <c r="A112" s="134"/>
      <c r="B112" s="135"/>
      <c r="C112" s="132"/>
      <c r="D112" s="132"/>
      <c r="E112" s="132"/>
      <c r="F112" s="132"/>
      <c r="G112" s="131"/>
      <c r="H112" s="137"/>
    </row>
    <row r="113" spans="1:8" ht="15">
      <c r="A113" s="125" t="s">
        <v>89</v>
      </c>
      <c r="B113" s="126" t="s">
        <v>90</v>
      </c>
      <c r="C113" s="127" t="s">
        <v>91</v>
      </c>
      <c r="D113" s="127" t="s">
        <v>92</v>
      </c>
      <c r="E113" s="127" t="s">
        <v>93</v>
      </c>
      <c r="F113" s="127" t="s">
        <v>94</v>
      </c>
      <c r="G113" s="127" t="s">
        <v>95</v>
      </c>
      <c r="H113" s="128" t="s">
        <v>96</v>
      </c>
    </row>
    <row r="114" spans="1:8" ht="15">
      <c r="A114" s="129" t="s">
        <v>194</v>
      </c>
      <c r="B114" s="130" t="s">
        <v>188</v>
      </c>
      <c r="C114" s="131" t="s">
        <v>43</v>
      </c>
      <c r="D114" s="132"/>
      <c r="E114" s="132"/>
      <c r="F114" s="132"/>
      <c r="G114" s="132"/>
      <c r="H114" s="133"/>
    </row>
    <row r="115" spans="1:8" ht="15">
      <c r="A115" s="143" t="s">
        <v>176</v>
      </c>
      <c r="B115" s="158" t="s">
        <v>173</v>
      </c>
      <c r="C115" s="144" t="s">
        <v>45</v>
      </c>
      <c r="D115" s="144" t="s">
        <v>99</v>
      </c>
      <c r="E115" s="152">
        <v>0.0095</v>
      </c>
      <c r="F115" s="136">
        <v>43.05</v>
      </c>
      <c r="G115" s="136">
        <f>E115*F115</f>
        <v>0.408975</v>
      </c>
      <c r="H115" s="137">
        <f>E115</f>
        <v>0.0095</v>
      </c>
    </row>
    <row r="116" spans="1:8" ht="15">
      <c r="A116" s="143" t="s">
        <v>189</v>
      </c>
      <c r="B116" s="158" t="s">
        <v>190</v>
      </c>
      <c r="C116" s="144" t="s">
        <v>45</v>
      </c>
      <c r="D116" s="144" t="s">
        <v>99</v>
      </c>
      <c r="E116" s="152">
        <v>0.25</v>
      </c>
      <c r="F116" s="136">
        <v>12.69</v>
      </c>
      <c r="G116" s="136">
        <f>E116*F116</f>
        <v>3.1725</v>
      </c>
      <c r="H116" s="137">
        <f>E116</f>
        <v>0.25</v>
      </c>
    </row>
    <row r="117" spans="1:8" ht="15">
      <c r="A117" s="143" t="s">
        <v>192</v>
      </c>
      <c r="B117" s="158" t="s">
        <v>191</v>
      </c>
      <c r="C117" s="144" t="s">
        <v>24</v>
      </c>
      <c r="D117" s="144" t="s">
        <v>99</v>
      </c>
      <c r="E117" s="152">
        <v>1</v>
      </c>
      <c r="F117" s="136">
        <v>1.5</v>
      </c>
      <c r="G117" s="136">
        <f>E117*F117</f>
        <v>1.5</v>
      </c>
      <c r="H117" s="137">
        <f>E117</f>
        <v>1</v>
      </c>
    </row>
    <row r="118" spans="1:8" ht="15">
      <c r="A118" s="143" t="s">
        <v>182</v>
      </c>
      <c r="B118" s="158" t="s">
        <v>187</v>
      </c>
      <c r="C118" s="144" t="s">
        <v>185</v>
      </c>
      <c r="D118" s="144" t="s">
        <v>99</v>
      </c>
      <c r="E118" s="152">
        <v>0.135</v>
      </c>
      <c r="F118" s="136">
        <v>29.49</v>
      </c>
      <c r="G118" s="136">
        <f>E118*F118</f>
        <v>3.98115</v>
      </c>
      <c r="H118" s="137">
        <f>E118</f>
        <v>0.135</v>
      </c>
    </row>
    <row r="119" spans="1:8" ht="15">
      <c r="A119" s="143" t="s">
        <v>193</v>
      </c>
      <c r="B119" s="158" t="s">
        <v>184</v>
      </c>
      <c r="C119" s="144" t="s">
        <v>19</v>
      </c>
      <c r="D119" s="144" t="s">
        <v>99</v>
      </c>
      <c r="E119" s="152">
        <v>7</v>
      </c>
      <c r="F119" s="136">
        <v>2.34</v>
      </c>
      <c r="G119" s="136">
        <f>E119*F119</f>
        <v>16.38</v>
      </c>
      <c r="H119" s="137">
        <f>E119</f>
        <v>7</v>
      </c>
    </row>
    <row r="120" spans="1:8" ht="15">
      <c r="A120" s="111" t="s">
        <v>104</v>
      </c>
      <c r="B120" s="112" t="s">
        <v>175</v>
      </c>
      <c r="C120" s="112" t="s">
        <v>97</v>
      </c>
      <c r="D120" s="112" t="s">
        <v>98</v>
      </c>
      <c r="E120" s="150">
        <v>0.835</v>
      </c>
      <c r="F120" s="113">
        <v>18.04</v>
      </c>
      <c r="G120" s="113">
        <f>E120*F120</f>
        <v>15.063399999999998</v>
      </c>
      <c r="H120" s="151">
        <f>E120</f>
        <v>0.835</v>
      </c>
    </row>
    <row r="121" spans="1:8" ht="15">
      <c r="A121" s="111" t="s">
        <v>109</v>
      </c>
      <c r="B121" s="112" t="s">
        <v>134</v>
      </c>
      <c r="C121" s="112" t="s">
        <v>97</v>
      </c>
      <c r="D121" s="112" t="s">
        <v>98</v>
      </c>
      <c r="E121" s="150">
        <v>0.75</v>
      </c>
      <c r="F121" s="113">
        <v>18.46</v>
      </c>
      <c r="G121" s="113">
        <f>E121*F121</f>
        <v>13.845</v>
      </c>
      <c r="H121" s="151">
        <f>E121</f>
        <v>0.75</v>
      </c>
    </row>
    <row r="122" spans="1:8" ht="15">
      <c r="A122" s="111" t="s">
        <v>105</v>
      </c>
      <c r="B122" s="112" t="s">
        <v>135</v>
      </c>
      <c r="C122" s="112" t="s">
        <v>97</v>
      </c>
      <c r="D122" s="112" t="s">
        <v>98</v>
      </c>
      <c r="E122" s="150">
        <v>2.1</v>
      </c>
      <c r="F122" s="113">
        <v>13.23</v>
      </c>
      <c r="G122" s="113">
        <f>E122*F122</f>
        <v>27.783</v>
      </c>
      <c r="H122" s="151">
        <f>E122</f>
        <v>2.1</v>
      </c>
    </row>
    <row r="123" spans="1:8" ht="15">
      <c r="A123" s="134"/>
      <c r="B123" s="135"/>
      <c r="C123" s="132"/>
      <c r="D123" s="132"/>
      <c r="E123" s="132"/>
      <c r="F123" s="132"/>
      <c r="G123" s="132"/>
      <c r="H123" s="133"/>
    </row>
    <row r="124" spans="1:8" ht="15">
      <c r="A124" s="134"/>
      <c r="B124" s="135"/>
      <c r="C124" s="132"/>
      <c r="D124" s="131" t="s">
        <v>100</v>
      </c>
      <c r="E124" s="136">
        <f>G120+G121+G122</f>
        <v>56.6914</v>
      </c>
      <c r="F124" s="132"/>
      <c r="G124" s="112" t="s">
        <v>138</v>
      </c>
      <c r="H124" s="116">
        <f>E124+E125</f>
        <v>82.13402500000001</v>
      </c>
    </row>
    <row r="125" spans="1:8" ht="15">
      <c r="A125" s="134"/>
      <c r="B125" s="135"/>
      <c r="C125" s="132"/>
      <c r="D125" s="131" t="s">
        <v>101</v>
      </c>
      <c r="E125" s="136">
        <f>G115+G116+G117+G118+G119</f>
        <v>25.442625</v>
      </c>
      <c r="F125" s="132"/>
      <c r="G125" s="112" t="s">
        <v>137</v>
      </c>
      <c r="H125" s="116">
        <f>H124+H124*0.3129</f>
        <v>107.8337614225</v>
      </c>
    </row>
    <row r="126" spans="1:8" ht="15">
      <c r="A126" s="134"/>
      <c r="B126" s="135"/>
      <c r="C126" s="132"/>
      <c r="D126" s="131"/>
      <c r="E126" s="136"/>
      <c r="F126" s="132"/>
      <c r="G126" s="112"/>
      <c r="H126" s="116"/>
    </row>
    <row r="127" spans="1:8" ht="15">
      <c r="A127" s="125" t="s">
        <v>89</v>
      </c>
      <c r="B127" s="126" t="s">
        <v>90</v>
      </c>
      <c r="C127" s="127" t="s">
        <v>91</v>
      </c>
      <c r="D127" s="127" t="s">
        <v>92</v>
      </c>
      <c r="E127" s="127" t="s">
        <v>93</v>
      </c>
      <c r="F127" s="127" t="s">
        <v>94</v>
      </c>
      <c r="G127" s="127" t="s">
        <v>95</v>
      </c>
      <c r="H127" s="128" t="s">
        <v>96</v>
      </c>
    </row>
    <row r="128" spans="1:8" ht="30">
      <c r="A128" s="129" t="s">
        <v>196</v>
      </c>
      <c r="B128" s="130" t="s">
        <v>195</v>
      </c>
      <c r="C128" s="131" t="s">
        <v>19</v>
      </c>
      <c r="D128" s="132"/>
      <c r="E128" s="132"/>
      <c r="F128" s="132"/>
      <c r="G128" s="132"/>
      <c r="H128" s="133"/>
    </row>
    <row r="129" spans="1:8" ht="15">
      <c r="A129" s="143" t="s">
        <v>189</v>
      </c>
      <c r="B129" s="158" t="s">
        <v>190</v>
      </c>
      <c r="C129" s="144" t="s">
        <v>45</v>
      </c>
      <c r="D129" s="144" t="s">
        <v>99</v>
      </c>
      <c r="E129" s="152">
        <v>0.0033333</v>
      </c>
      <c r="F129" s="136">
        <v>12.69</v>
      </c>
      <c r="G129" s="136">
        <f>E129*F129</f>
        <v>0.042299577</v>
      </c>
      <c r="H129" s="137">
        <f>E129</f>
        <v>0.0033333</v>
      </c>
    </row>
    <row r="130" spans="1:8" ht="15">
      <c r="A130" s="143" t="s">
        <v>181</v>
      </c>
      <c r="B130" s="158" t="s">
        <v>186</v>
      </c>
      <c r="C130" s="144" t="s">
        <v>45</v>
      </c>
      <c r="D130" s="144" t="s">
        <v>99</v>
      </c>
      <c r="E130" s="152">
        <v>0.011</v>
      </c>
      <c r="F130" s="136">
        <v>33.57</v>
      </c>
      <c r="G130" s="136">
        <f>E130*F130</f>
        <v>0.36927</v>
      </c>
      <c r="H130" s="137">
        <f>E130</f>
        <v>0.011</v>
      </c>
    </row>
    <row r="131" spans="1:8" ht="15">
      <c r="A131" s="143" t="s">
        <v>193</v>
      </c>
      <c r="B131" s="158" t="s">
        <v>197</v>
      </c>
      <c r="C131" s="144" t="s">
        <v>19</v>
      </c>
      <c r="D131" s="144" t="s">
        <v>99</v>
      </c>
      <c r="E131" s="152">
        <v>1.15</v>
      </c>
      <c r="F131" s="136">
        <v>19.55</v>
      </c>
      <c r="G131" s="136">
        <f>E131*F131</f>
        <v>22.482499999999998</v>
      </c>
      <c r="H131" s="137">
        <f>E131</f>
        <v>1.15</v>
      </c>
    </row>
    <row r="132" spans="1:8" ht="15">
      <c r="A132" s="111" t="s">
        <v>104</v>
      </c>
      <c r="B132" s="112" t="s">
        <v>175</v>
      </c>
      <c r="C132" s="112" t="s">
        <v>97</v>
      </c>
      <c r="D132" s="112" t="s">
        <v>98</v>
      </c>
      <c r="E132" s="150">
        <v>0.3666667</v>
      </c>
      <c r="F132" s="113">
        <v>18.04</v>
      </c>
      <c r="G132" s="113">
        <f>E132*F132</f>
        <v>6.614667268</v>
      </c>
      <c r="H132" s="151">
        <f>E132</f>
        <v>0.3666667</v>
      </c>
    </row>
    <row r="133" spans="1:8" ht="15">
      <c r="A133" s="111" t="s">
        <v>105</v>
      </c>
      <c r="B133" s="112" t="s">
        <v>135</v>
      </c>
      <c r="C133" s="112" t="s">
        <v>97</v>
      </c>
      <c r="D133" s="112" t="s">
        <v>98</v>
      </c>
      <c r="E133" s="150">
        <v>0.3666667</v>
      </c>
      <c r="F133" s="113">
        <v>13.23</v>
      </c>
      <c r="G133" s="113">
        <f>E133*F133</f>
        <v>4.851000441</v>
      </c>
      <c r="H133" s="151">
        <f>E133</f>
        <v>0.3666667</v>
      </c>
    </row>
    <row r="134" spans="1:8" ht="15">
      <c r="A134" s="134"/>
      <c r="B134" s="135"/>
      <c r="C134" s="132"/>
      <c r="D134" s="132"/>
      <c r="E134" s="132"/>
      <c r="F134" s="132"/>
      <c r="G134" s="132"/>
      <c r="H134" s="133"/>
    </row>
    <row r="135" spans="1:8" ht="15">
      <c r="A135" s="134"/>
      <c r="B135" s="135"/>
      <c r="C135" s="132"/>
      <c r="D135" s="131" t="s">
        <v>100</v>
      </c>
      <c r="E135" s="136">
        <f>G132+G133</f>
        <v>11.465667709</v>
      </c>
      <c r="F135" s="132"/>
      <c r="G135" s="112" t="s">
        <v>138</v>
      </c>
      <c r="H135" s="116">
        <f>E135+E136</f>
        <v>34.359737286</v>
      </c>
    </row>
    <row r="136" spans="1:8" ht="15">
      <c r="A136" s="134"/>
      <c r="B136" s="135"/>
      <c r="C136" s="132"/>
      <c r="D136" s="131" t="s">
        <v>101</v>
      </c>
      <c r="E136" s="136">
        <f>G129+G130+G131</f>
        <v>22.894069577</v>
      </c>
      <c r="F136" s="132"/>
      <c r="G136" s="112" t="s">
        <v>137</v>
      </c>
      <c r="H136" s="116">
        <f>H135+H135*0.3129</f>
        <v>45.1108990827894</v>
      </c>
    </row>
    <row r="137" spans="1:8" ht="15">
      <c r="A137" s="134"/>
      <c r="B137" s="135"/>
      <c r="C137" s="132"/>
      <c r="D137" s="131"/>
      <c r="E137" s="136"/>
      <c r="F137" s="132"/>
      <c r="G137" s="112"/>
      <c r="H137" s="116"/>
    </row>
    <row r="138" spans="1:8" ht="15">
      <c r="A138" s="125" t="s">
        <v>89</v>
      </c>
      <c r="B138" s="126" t="s">
        <v>90</v>
      </c>
      <c r="C138" s="127" t="s">
        <v>91</v>
      </c>
      <c r="D138" s="127" t="s">
        <v>92</v>
      </c>
      <c r="E138" s="127" t="s">
        <v>93</v>
      </c>
      <c r="F138" s="127" t="s">
        <v>94</v>
      </c>
      <c r="G138" s="127" t="s">
        <v>95</v>
      </c>
      <c r="H138" s="128" t="s">
        <v>96</v>
      </c>
    </row>
    <row r="139" spans="1:8" ht="15">
      <c r="A139" s="129" t="s">
        <v>198</v>
      </c>
      <c r="B139" s="130" t="s">
        <v>199</v>
      </c>
      <c r="C139" s="131" t="s">
        <v>43</v>
      </c>
      <c r="D139" s="132"/>
      <c r="E139" s="132"/>
      <c r="F139" s="132"/>
      <c r="G139" s="132"/>
      <c r="H139" s="133"/>
    </row>
    <row r="140" spans="1:8" ht="15">
      <c r="A140" s="143" t="s">
        <v>112</v>
      </c>
      <c r="B140" s="158" t="s">
        <v>200</v>
      </c>
      <c r="C140" s="144" t="s">
        <v>20</v>
      </c>
      <c r="D140" s="144" t="s">
        <v>99</v>
      </c>
      <c r="E140" s="152">
        <v>0.004</v>
      </c>
      <c r="F140" s="136">
        <v>66</v>
      </c>
      <c r="G140" s="136">
        <f aca="true" t="shared" si="0" ref="G140:G149">E140*F140</f>
        <v>0.264</v>
      </c>
      <c r="H140" s="137">
        <f aca="true" t="shared" si="1" ref="H140:H149">E140</f>
        <v>0.004</v>
      </c>
    </row>
    <row r="141" spans="1:8" ht="30">
      <c r="A141" s="143" t="s">
        <v>201</v>
      </c>
      <c r="B141" s="159" t="s">
        <v>202</v>
      </c>
      <c r="C141" s="144" t="s">
        <v>203</v>
      </c>
      <c r="D141" s="144" t="s">
        <v>99</v>
      </c>
      <c r="E141" s="152">
        <v>1</v>
      </c>
      <c r="F141" s="136">
        <v>1.07</v>
      </c>
      <c r="G141" s="136">
        <f t="shared" si="0"/>
        <v>1.07</v>
      </c>
      <c r="H141" s="137">
        <f t="shared" si="1"/>
        <v>1</v>
      </c>
    </row>
    <row r="142" spans="1:8" ht="15">
      <c r="A142" s="143" t="s">
        <v>113</v>
      </c>
      <c r="B142" s="158" t="s">
        <v>204</v>
      </c>
      <c r="C142" s="144" t="s">
        <v>45</v>
      </c>
      <c r="D142" s="144" t="s">
        <v>99</v>
      </c>
      <c r="E142" s="152">
        <v>0.72</v>
      </c>
      <c r="F142" s="136">
        <v>0.36</v>
      </c>
      <c r="G142" s="136">
        <f t="shared" si="0"/>
        <v>0.2592</v>
      </c>
      <c r="H142" s="137">
        <f t="shared" si="1"/>
        <v>0.72</v>
      </c>
    </row>
    <row r="143" spans="1:8" ht="15">
      <c r="A143" s="143" t="s">
        <v>205</v>
      </c>
      <c r="B143" s="158" t="s">
        <v>206</v>
      </c>
      <c r="C143" s="144" t="s">
        <v>19</v>
      </c>
      <c r="D143" s="144" t="s">
        <v>99</v>
      </c>
      <c r="E143" s="152">
        <v>6</v>
      </c>
      <c r="F143" s="136">
        <v>2.24</v>
      </c>
      <c r="G143" s="136">
        <f t="shared" si="0"/>
        <v>13.440000000000001</v>
      </c>
      <c r="H143" s="137">
        <f t="shared" si="1"/>
        <v>6</v>
      </c>
    </row>
    <row r="144" spans="1:8" ht="30">
      <c r="A144" s="143" t="s">
        <v>207</v>
      </c>
      <c r="B144" s="159" t="s">
        <v>208</v>
      </c>
      <c r="C144" s="144" t="s">
        <v>19</v>
      </c>
      <c r="D144" s="144" t="s">
        <v>99</v>
      </c>
      <c r="E144" s="152">
        <v>12</v>
      </c>
      <c r="F144" s="136">
        <v>0.96</v>
      </c>
      <c r="G144" s="136">
        <f t="shared" si="0"/>
        <v>11.52</v>
      </c>
      <c r="H144" s="137">
        <f t="shared" si="1"/>
        <v>12</v>
      </c>
    </row>
    <row r="145" spans="1:8" ht="15">
      <c r="A145" s="143" t="s">
        <v>209</v>
      </c>
      <c r="B145" s="158" t="s">
        <v>210</v>
      </c>
      <c r="C145" s="144" t="s">
        <v>24</v>
      </c>
      <c r="D145" s="144" t="s">
        <v>99</v>
      </c>
      <c r="E145" s="152">
        <v>1</v>
      </c>
      <c r="F145" s="136">
        <v>4.39</v>
      </c>
      <c r="G145" s="136">
        <f t="shared" si="0"/>
        <v>4.39</v>
      </c>
      <c r="H145" s="137">
        <f t="shared" si="1"/>
        <v>1</v>
      </c>
    </row>
    <row r="146" spans="1:8" ht="15">
      <c r="A146" s="143" t="s">
        <v>211</v>
      </c>
      <c r="B146" s="158" t="s">
        <v>212</v>
      </c>
      <c r="C146" s="144" t="s">
        <v>24</v>
      </c>
      <c r="D146" s="144" t="s">
        <v>99</v>
      </c>
      <c r="E146" s="152">
        <v>1</v>
      </c>
      <c r="F146" s="136">
        <v>1.65</v>
      </c>
      <c r="G146" s="136">
        <f t="shared" si="0"/>
        <v>1.65</v>
      </c>
      <c r="H146" s="137">
        <f t="shared" si="1"/>
        <v>1</v>
      </c>
    </row>
    <row r="147" spans="1:8" ht="15">
      <c r="A147" s="111" t="s">
        <v>213</v>
      </c>
      <c r="B147" s="112" t="s">
        <v>214</v>
      </c>
      <c r="C147" s="112" t="s">
        <v>97</v>
      </c>
      <c r="D147" s="112" t="s">
        <v>98</v>
      </c>
      <c r="E147" s="150">
        <v>5.5</v>
      </c>
      <c r="F147" s="113">
        <v>18.64</v>
      </c>
      <c r="G147" s="136">
        <f t="shared" si="0"/>
        <v>102.52000000000001</v>
      </c>
      <c r="H147" s="151">
        <f t="shared" si="1"/>
        <v>5.5</v>
      </c>
    </row>
    <row r="148" spans="1:8" ht="15">
      <c r="A148" s="111" t="s">
        <v>109</v>
      </c>
      <c r="B148" s="112" t="s">
        <v>134</v>
      </c>
      <c r="C148" s="112" t="s">
        <v>97</v>
      </c>
      <c r="D148" s="112" t="s">
        <v>98</v>
      </c>
      <c r="E148" s="150">
        <v>0.6</v>
      </c>
      <c r="F148" s="113">
        <v>18.46</v>
      </c>
      <c r="G148" s="136">
        <f t="shared" si="0"/>
        <v>11.076</v>
      </c>
      <c r="H148" s="151">
        <f t="shared" si="1"/>
        <v>0.6</v>
      </c>
    </row>
    <row r="149" spans="1:8" ht="15">
      <c r="A149" s="111" t="s">
        <v>105</v>
      </c>
      <c r="B149" s="112" t="s">
        <v>135</v>
      </c>
      <c r="C149" s="112" t="s">
        <v>97</v>
      </c>
      <c r="D149" s="112" t="s">
        <v>98</v>
      </c>
      <c r="E149" s="150">
        <v>1.2</v>
      </c>
      <c r="F149" s="113">
        <v>13.23</v>
      </c>
      <c r="G149" s="113">
        <f t="shared" si="0"/>
        <v>15.876</v>
      </c>
      <c r="H149" s="151">
        <f t="shared" si="1"/>
        <v>1.2</v>
      </c>
    </row>
    <row r="150" spans="1:8" ht="15">
      <c r="A150" s="134"/>
      <c r="B150" s="135"/>
      <c r="C150" s="132"/>
      <c r="D150" s="132"/>
      <c r="E150" s="132"/>
      <c r="F150" s="132"/>
      <c r="G150" s="132"/>
      <c r="H150" s="133"/>
    </row>
    <row r="151" spans="1:8" ht="15">
      <c r="A151" s="134"/>
      <c r="B151" s="135"/>
      <c r="C151" s="132"/>
      <c r="D151" s="131" t="s">
        <v>100</v>
      </c>
      <c r="E151" s="136">
        <f>G147+G148+G149</f>
        <v>129.472</v>
      </c>
      <c r="F151" s="132"/>
      <c r="G151" s="112" t="s">
        <v>138</v>
      </c>
      <c r="H151" s="116">
        <f>E151+E152</f>
        <v>162.0652</v>
      </c>
    </row>
    <row r="152" spans="1:8" ht="15">
      <c r="A152" s="134"/>
      <c r="B152" s="135"/>
      <c r="C152" s="132"/>
      <c r="D152" s="131" t="s">
        <v>101</v>
      </c>
      <c r="E152" s="136">
        <f>G140+G141+G142+G143+G144+G145+G146</f>
        <v>32.5932</v>
      </c>
      <c r="F152" s="132"/>
      <c r="G152" s="112" t="s">
        <v>137</v>
      </c>
      <c r="H152" s="116">
        <f>H151+H151*0.3129</f>
        <v>212.77540108</v>
      </c>
    </row>
    <row r="153" spans="1:8" ht="15">
      <c r="A153" s="134"/>
      <c r="B153" s="135"/>
      <c r="C153" s="132"/>
      <c r="D153" s="131"/>
      <c r="E153" s="136"/>
      <c r="F153" s="132"/>
      <c r="G153" s="112"/>
      <c r="H153" s="116"/>
    </row>
    <row r="154" spans="1:8" ht="15">
      <c r="A154" s="125" t="s">
        <v>89</v>
      </c>
      <c r="B154" s="126" t="s">
        <v>90</v>
      </c>
      <c r="C154" s="127" t="s">
        <v>91</v>
      </c>
      <c r="D154" s="127" t="s">
        <v>92</v>
      </c>
      <c r="E154" s="127" t="s">
        <v>93</v>
      </c>
      <c r="F154" s="127" t="s">
        <v>94</v>
      </c>
      <c r="G154" s="127" t="s">
        <v>95</v>
      </c>
      <c r="H154" s="128" t="s">
        <v>96</v>
      </c>
    </row>
    <row r="155" spans="1:8" ht="30">
      <c r="A155" s="129" t="s">
        <v>215</v>
      </c>
      <c r="B155" s="130" t="s">
        <v>216</v>
      </c>
      <c r="C155" s="131" t="s">
        <v>43</v>
      </c>
      <c r="D155" s="132"/>
      <c r="E155" s="132"/>
      <c r="F155" s="132"/>
      <c r="G155" s="132"/>
      <c r="H155" s="133"/>
    </row>
    <row r="156" spans="1:8" ht="15">
      <c r="A156" s="143" t="s">
        <v>112</v>
      </c>
      <c r="B156" s="158" t="s">
        <v>200</v>
      </c>
      <c r="C156" s="144" t="s">
        <v>20</v>
      </c>
      <c r="D156" s="144" t="s">
        <v>99</v>
      </c>
      <c r="E156" s="152">
        <v>0.002</v>
      </c>
      <c r="F156" s="136">
        <v>66</v>
      </c>
      <c r="G156" s="136">
        <f aca="true" t="shared" si="2" ref="G156:G165">E156*F156</f>
        <v>0.132</v>
      </c>
      <c r="H156" s="137">
        <f aca="true" t="shared" si="3" ref="H156:H165">E156</f>
        <v>0.002</v>
      </c>
    </row>
    <row r="157" spans="1:8" ht="30">
      <c r="A157" s="143" t="s">
        <v>201</v>
      </c>
      <c r="B157" s="159" t="s">
        <v>202</v>
      </c>
      <c r="C157" s="144" t="s">
        <v>203</v>
      </c>
      <c r="D157" s="144" t="s">
        <v>99</v>
      </c>
      <c r="E157" s="152">
        <v>1</v>
      </c>
      <c r="F157" s="136">
        <v>1.07</v>
      </c>
      <c r="G157" s="136">
        <f t="shared" si="2"/>
        <v>1.07</v>
      </c>
      <c r="H157" s="137">
        <f t="shared" si="3"/>
        <v>1</v>
      </c>
    </row>
    <row r="158" spans="1:8" ht="15">
      <c r="A158" s="143" t="s">
        <v>113</v>
      </c>
      <c r="B158" s="158" t="s">
        <v>204</v>
      </c>
      <c r="C158" s="144" t="s">
        <v>45</v>
      </c>
      <c r="D158" s="144" t="s">
        <v>99</v>
      </c>
      <c r="E158" s="152">
        <v>0.36</v>
      </c>
      <c r="F158" s="136">
        <v>0.36</v>
      </c>
      <c r="G158" s="136">
        <f t="shared" si="2"/>
        <v>0.1296</v>
      </c>
      <c r="H158" s="137">
        <f t="shared" si="3"/>
        <v>0.36</v>
      </c>
    </row>
    <row r="159" spans="1:8" ht="15">
      <c r="A159" s="143" t="s">
        <v>205</v>
      </c>
      <c r="B159" s="158" t="s">
        <v>206</v>
      </c>
      <c r="C159" s="144" t="s">
        <v>19</v>
      </c>
      <c r="D159" s="144" t="s">
        <v>99</v>
      </c>
      <c r="E159" s="152">
        <v>6</v>
      </c>
      <c r="F159" s="136">
        <v>2.24</v>
      </c>
      <c r="G159" s="136">
        <f t="shared" si="2"/>
        <v>13.440000000000001</v>
      </c>
      <c r="H159" s="137">
        <f t="shared" si="3"/>
        <v>6</v>
      </c>
    </row>
    <row r="160" spans="1:8" ht="30">
      <c r="A160" s="143" t="s">
        <v>207</v>
      </c>
      <c r="B160" s="159" t="s">
        <v>208</v>
      </c>
      <c r="C160" s="144" t="s">
        <v>19</v>
      </c>
      <c r="D160" s="144" t="s">
        <v>99</v>
      </c>
      <c r="E160" s="152">
        <v>12</v>
      </c>
      <c r="F160" s="136">
        <v>0.96</v>
      </c>
      <c r="G160" s="136">
        <f t="shared" si="2"/>
        <v>11.52</v>
      </c>
      <c r="H160" s="137">
        <f t="shared" si="3"/>
        <v>12</v>
      </c>
    </row>
    <row r="161" spans="1:8" ht="15">
      <c r="A161" s="143" t="s">
        <v>209</v>
      </c>
      <c r="B161" s="158" t="s">
        <v>217</v>
      </c>
      <c r="C161" s="144" t="s">
        <v>24</v>
      </c>
      <c r="D161" s="144" t="s">
        <v>99</v>
      </c>
      <c r="E161" s="152">
        <v>1</v>
      </c>
      <c r="F161" s="136">
        <v>6.4</v>
      </c>
      <c r="G161" s="136">
        <f t="shared" si="2"/>
        <v>6.4</v>
      </c>
      <c r="H161" s="137">
        <f t="shared" si="3"/>
        <v>1</v>
      </c>
    </row>
    <row r="162" spans="1:8" ht="15">
      <c r="A162" s="143" t="s">
        <v>218</v>
      </c>
      <c r="B162" s="158" t="s">
        <v>212</v>
      </c>
      <c r="C162" s="144" t="s">
        <v>24</v>
      </c>
      <c r="D162" s="144" t="s">
        <v>99</v>
      </c>
      <c r="E162" s="152">
        <v>1</v>
      </c>
      <c r="F162" s="136">
        <v>1.65</v>
      </c>
      <c r="G162" s="136">
        <f t="shared" si="2"/>
        <v>1.65</v>
      </c>
      <c r="H162" s="137">
        <f t="shared" si="3"/>
        <v>1</v>
      </c>
    </row>
    <row r="163" spans="1:8" ht="15">
      <c r="A163" s="111" t="s">
        <v>213</v>
      </c>
      <c r="B163" s="112" t="s">
        <v>214</v>
      </c>
      <c r="C163" s="112" t="s">
        <v>97</v>
      </c>
      <c r="D163" s="112" t="s">
        <v>98</v>
      </c>
      <c r="E163" s="150">
        <v>5.5</v>
      </c>
      <c r="F163" s="113">
        <v>18.8</v>
      </c>
      <c r="G163" s="136">
        <f t="shared" si="2"/>
        <v>103.4</v>
      </c>
      <c r="H163" s="151">
        <f t="shared" si="3"/>
        <v>5.5</v>
      </c>
    </row>
    <row r="164" spans="1:8" ht="15">
      <c r="A164" s="111" t="s">
        <v>109</v>
      </c>
      <c r="B164" s="112" t="s">
        <v>134</v>
      </c>
      <c r="C164" s="112" t="s">
        <v>97</v>
      </c>
      <c r="D164" s="112" t="s">
        <v>98</v>
      </c>
      <c r="E164" s="150">
        <v>0.3</v>
      </c>
      <c r="F164" s="113">
        <v>18.57</v>
      </c>
      <c r="G164" s="136">
        <f t="shared" si="2"/>
        <v>5.571</v>
      </c>
      <c r="H164" s="151">
        <f t="shared" si="3"/>
        <v>0.3</v>
      </c>
    </row>
    <row r="165" spans="1:8" ht="15">
      <c r="A165" s="111" t="s">
        <v>105</v>
      </c>
      <c r="B165" s="112" t="s">
        <v>135</v>
      </c>
      <c r="C165" s="112" t="s">
        <v>97</v>
      </c>
      <c r="D165" s="112" t="s">
        <v>98</v>
      </c>
      <c r="E165" s="150">
        <v>0.6</v>
      </c>
      <c r="F165" s="113">
        <v>13.38</v>
      </c>
      <c r="G165" s="113">
        <f t="shared" si="2"/>
        <v>8.028</v>
      </c>
      <c r="H165" s="151">
        <f t="shared" si="3"/>
        <v>0.6</v>
      </c>
    </row>
    <row r="166" spans="1:8" ht="15">
      <c r="A166" s="134"/>
      <c r="B166" s="135"/>
      <c r="C166" s="132"/>
      <c r="D166" s="132"/>
      <c r="E166" s="132"/>
      <c r="F166" s="132"/>
      <c r="G166" s="132"/>
      <c r="H166" s="133"/>
    </row>
    <row r="167" spans="1:8" ht="15">
      <c r="A167" s="134"/>
      <c r="B167" s="135"/>
      <c r="C167" s="132"/>
      <c r="D167" s="131" t="s">
        <v>100</v>
      </c>
      <c r="E167" s="136">
        <f>G163+G164+G165</f>
        <v>116.99900000000001</v>
      </c>
      <c r="F167" s="132"/>
      <c r="G167" s="112" t="s">
        <v>138</v>
      </c>
      <c r="H167" s="116">
        <f>E167+E168</f>
        <v>151.3406</v>
      </c>
    </row>
    <row r="168" spans="1:8" ht="15">
      <c r="A168" s="134"/>
      <c r="B168" s="135"/>
      <c r="C168" s="132"/>
      <c r="D168" s="131" t="s">
        <v>101</v>
      </c>
      <c r="E168" s="136">
        <f>G156+G157+G158+G159+G160+G161+G162</f>
        <v>34.3416</v>
      </c>
      <c r="F168" s="132"/>
      <c r="G168" s="112" t="s">
        <v>137</v>
      </c>
      <c r="H168" s="116">
        <f>H167+H167*0.3129</f>
        <v>198.69507374</v>
      </c>
    </row>
    <row r="169" spans="1:8" ht="15">
      <c r="A169" s="134"/>
      <c r="B169" s="135"/>
      <c r="C169" s="132"/>
      <c r="D169" s="131"/>
      <c r="E169" s="136"/>
      <c r="F169" s="132"/>
      <c r="G169" s="112"/>
      <c r="H169" s="116"/>
    </row>
    <row r="170" spans="1:8" ht="15">
      <c r="A170" s="125" t="s">
        <v>89</v>
      </c>
      <c r="B170" s="126" t="s">
        <v>90</v>
      </c>
      <c r="C170" s="127" t="s">
        <v>91</v>
      </c>
      <c r="D170" s="127" t="s">
        <v>92</v>
      </c>
      <c r="E170" s="127" t="s">
        <v>93</v>
      </c>
      <c r="F170" s="127" t="s">
        <v>94</v>
      </c>
      <c r="G170" s="127" t="s">
        <v>95</v>
      </c>
      <c r="H170" s="128" t="s">
        <v>96</v>
      </c>
    </row>
    <row r="171" spans="1:8" ht="15">
      <c r="A171" s="129" t="s">
        <v>220</v>
      </c>
      <c r="B171" s="130" t="s">
        <v>219</v>
      </c>
      <c r="C171" s="131" t="s">
        <v>43</v>
      </c>
      <c r="D171" s="132"/>
      <c r="E171" s="132"/>
      <c r="F171" s="132"/>
      <c r="G171" s="132"/>
      <c r="H171" s="133"/>
    </row>
    <row r="172" spans="1:8" ht="30">
      <c r="A172" s="143" t="s">
        <v>201</v>
      </c>
      <c r="B172" s="159" t="s">
        <v>202</v>
      </c>
      <c r="C172" s="144" t="s">
        <v>203</v>
      </c>
      <c r="D172" s="144" t="s">
        <v>99</v>
      </c>
      <c r="E172" s="152">
        <v>1</v>
      </c>
      <c r="F172" s="136">
        <v>1.07</v>
      </c>
      <c r="G172" s="136">
        <f aca="true" t="shared" si="4" ref="G172:G179">E172*F172</f>
        <v>1.07</v>
      </c>
      <c r="H172" s="137">
        <f aca="true" t="shared" si="5" ref="H172:H179">E172</f>
        <v>1</v>
      </c>
    </row>
    <row r="173" spans="1:8" ht="15">
      <c r="A173" s="143" t="s">
        <v>222</v>
      </c>
      <c r="B173" s="159" t="s">
        <v>221</v>
      </c>
      <c r="C173" s="144" t="s">
        <v>203</v>
      </c>
      <c r="D173" s="144" t="s">
        <v>99</v>
      </c>
      <c r="E173" s="152">
        <v>1</v>
      </c>
      <c r="F173" s="136">
        <v>2.87</v>
      </c>
      <c r="G173" s="136">
        <f t="shared" si="4"/>
        <v>2.87</v>
      </c>
      <c r="H173" s="137">
        <f t="shared" si="5"/>
        <v>1</v>
      </c>
    </row>
    <row r="174" spans="1:8" ht="15">
      <c r="A174" s="143" t="s">
        <v>205</v>
      </c>
      <c r="B174" s="158" t="s">
        <v>206</v>
      </c>
      <c r="C174" s="144" t="s">
        <v>19</v>
      </c>
      <c r="D174" s="144" t="s">
        <v>99</v>
      </c>
      <c r="E174" s="152">
        <v>15</v>
      </c>
      <c r="F174" s="136">
        <v>2.24</v>
      </c>
      <c r="G174" s="136">
        <f t="shared" si="4"/>
        <v>33.6</v>
      </c>
      <c r="H174" s="137">
        <f t="shared" si="5"/>
        <v>15</v>
      </c>
    </row>
    <row r="175" spans="1:8" ht="30">
      <c r="A175" s="143" t="s">
        <v>224</v>
      </c>
      <c r="B175" s="159" t="s">
        <v>225</v>
      </c>
      <c r="C175" s="144" t="s">
        <v>19</v>
      </c>
      <c r="D175" s="144" t="s">
        <v>99</v>
      </c>
      <c r="E175" s="152">
        <v>33</v>
      </c>
      <c r="F175" s="136">
        <v>0.64</v>
      </c>
      <c r="G175" s="136">
        <f t="shared" si="4"/>
        <v>21.12</v>
      </c>
      <c r="H175" s="137">
        <f t="shared" si="5"/>
        <v>33</v>
      </c>
    </row>
    <row r="176" spans="1:8" ht="15">
      <c r="A176" s="143" t="s">
        <v>209</v>
      </c>
      <c r="B176" s="158" t="s">
        <v>210</v>
      </c>
      <c r="C176" s="144" t="s">
        <v>24</v>
      </c>
      <c r="D176" s="144" t="s">
        <v>99</v>
      </c>
      <c r="E176" s="152">
        <v>1</v>
      </c>
      <c r="F176" s="136">
        <v>4.39</v>
      </c>
      <c r="G176" s="136">
        <f t="shared" si="4"/>
        <v>4.39</v>
      </c>
      <c r="H176" s="137">
        <f t="shared" si="5"/>
        <v>1</v>
      </c>
    </row>
    <row r="177" spans="1:8" ht="15">
      <c r="A177" s="143" t="s">
        <v>226</v>
      </c>
      <c r="B177" s="158" t="s">
        <v>223</v>
      </c>
      <c r="C177" s="144" t="s">
        <v>24</v>
      </c>
      <c r="D177" s="144" t="s">
        <v>99</v>
      </c>
      <c r="E177" s="152">
        <v>1</v>
      </c>
      <c r="F177" s="136">
        <v>1.66</v>
      </c>
      <c r="G177" s="136">
        <f t="shared" si="4"/>
        <v>1.66</v>
      </c>
      <c r="H177" s="137">
        <f t="shared" si="5"/>
        <v>1</v>
      </c>
    </row>
    <row r="178" spans="1:8" ht="15">
      <c r="A178" s="111" t="s">
        <v>105</v>
      </c>
      <c r="B178" s="112" t="s">
        <v>227</v>
      </c>
      <c r="C178" s="112" t="s">
        <v>97</v>
      </c>
      <c r="D178" s="112" t="s">
        <v>98</v>
      </c>
      <c r="E178" s="150">
        <v>4.5</v>
      </c>
      <c r="F178" s="113">
        <v>14.15</v>
      </c>
      <c r="G178" s="113">
        <f t="shared" si="4"/>
        <v>63.675000000000004</v>
      </c>
      <c r="H178" s="151">
        <f t="shared" si="5"/>
        <v>4.5</v>
      </c>
    </row>
    <row r="179" spans="1:8" ht="15">
      <c r="A179" s="111" t="s">
        <v>213</v>
      </c>
      <c r="B179" s="112" t="s">
        <v>214</v>
      </c>
      <c r="C179" s="112" t="s">
        <v>97</v>
      </c>
      <c r="D179" s="112" t="s">
        <v>98</v>
      </c>
      <c r="E179" s="150">
        <v>3.5</v>
      </c>
      <c r="F179" s="113">
        <v>18.64</v>
      </c>
      <c r="G179" s="136">
        <f t="shared" si="4"/>
        <v>65.24000000000001</v>
      </c>
      <c r="H179" s="151">
        <f t="shared" si="5"/>
        <v>3.5</v>
      </c>
    </row>
    <row r="180" spans="1:8" ht="15">
      <c r="A180" s="134"/>
      <c r="B180" s="135"/>
      <c r="C180" s="132"/>
      <c r="D180" s="132"/>
      <c r="E180" s="132"/>
      <c r="F180" s="132"/>
      <c r="G180" s="132"/>
      <c r="H180" s="133"/>
    </row>
    <row r="181" spans="1:8" ht="15">
      <c r="A181" s="134"/>
      <c r="B181" s="135"/>
      <c r="C181" s="132"/>
      <c r="D181" s="131" t="s">
        <v>100</v>
      </c>
      <c r="E181" s="136">
        <f>G178+G179</f>
        <v>128.91500000000002</v>
      </c>
      <c r="F181" s="132"/>
      <c r="G181" s="112" t="s">
        <v>138</v>
      </c>
      <c r="H181" s="116">
        <f>E181+E182</f>
        <v>193.625</v>
      </c>
    </row>
    <row r="182" spans="1:8" ht="15">
      <c r="A182" s="134"/>
      <c r="B182" s="135"/>
      <c r="C182" s="132"/>
      <c r="D182" s="131" t="s">
        <v>101</v>
      </c>
      <c r="E182" s="136">
        <f>G172+G173+G174+G175+G176+G177</f>
        <v>64.71</v>
      </c>
      <c r="F182" s="132"/>
      <c r="G182" s="112" t="s">
        <v>137</v>
      </c>
      <c r="H182" s="116">
        <f>H181+H181*0.3129</f>
        <v>254.2102625</v>
      </c>
    </row>
    <row r="183" spans="1:8" ht="15">
      <c r="A183" s="134"/>
      <c r="B183" s="135"/>
      <c r="C183" s="132"/>
      <c r="D183" s="131"/>
      <c r="E183" s="136"/>
      <c r="F183" s="132"/>
      <c r="G183" s="112"/>
      <c r="H183" s="116"/>
    </row>
    <row r="184" spans="1:8" ht="15">
      <c r="A184" s="125" t="s">
        <v>89</v>
      </c>
      <c r="B184" s="126" t="s">
        <v>90</v>
      </c>
      <c r="C184" s="127" t="s">
        <v>91</v>
      </c>
      <c r="D184" s="127" t="s">
        <v>92</v>
      </c>
      <c r="E184" s="127" t="s">
        <v>93</v>
      </c>
      <c r="F184" s="127" t="s">
        <v>94</v>
      </c>
      <c r="G184" s="127" t="s">
        <v>95</v>
      </c>
      <c r="H184" s="128" t="s">
        <v>96</v>
      </c>
    </row>
    <row r="185" spans="1:8" ht="30">
      <c r="A185" s="129" t="s">
        <v>229</v>
      </c>
      <c r="B185" s="130" t="s">
        <v>228</v>
      </c>
      <c r="C185" s="131" t="s">
        <v>7</v>
      </c>
      <c r="D185" s="132"/>
      <c r="E185" s="132"/>
      <c r="F185" s="132"/>
      <c r="G185" s="132"/>
      <c r="H185" s="133"/>
    </row>
    <row r="186" spans="1:8" ht="15">
      <c r="A186" s="143" t="s">
        <v>170</v>
      </c>
      <c r="B186" s="158" t="s">
        <v>230</v>
      </c>
      <c r="C186" s="144" t="s">
        <v>20</v>
      </c>
      <c r="D186" s="144" t="s">
        <v>99</v>
      </c>
      <c r="E186" s="152">
        <v>0.0055</v>
      </c>
      <c r="F186" s="136">
        <v>327.96</v>
      </c>
      <c r="G186" s="136">
        <f>E186*F186</f>
        <v>1.8037799999999997</v>
      </c>
      <c r="H186" s="137">
        <f>E186</f>
        <v>0.0055</v>
      </c>
    </row>
    <row r="187" spans="1:8" ht="15">
      <c r="A187" s="111" t="s">
        <v>109</v>
      </c>
      <c r="B187" s="112" t="s">
        <v>134</v>
      </c>
      <c r="C187" s="112" t="s">
        <v>97</v>
      </c>
      <c r="D187" s="112" t="s">
        <v>98</v>
      </c>
      <c r="E187" s="150">
        <v>0.12</v>
      </c>
      <c r="F187" s="113">
        <v>18.46</v>
      </c>
      <c r="G187" s="113">
        <f>E187*F187</f>
        <v>2.2152</v>
      </c>
      <c r="H187" s="151">
        <f>E187</f>
        <v>0.12</v>
      </c>
    </row>
    <row r="188" spans="1:8" ht="15">
      <c r="A188" s="111" t="s">
        <v>105</v>
      </c>
      <c r="B188" s="112" t="s">
        <v>135</v>
      </c>
      <c r="C188" s="112" t="s">
        <v>97</v>
      </c>
      <c r="D188" s="112" t="s">
        <v>98</v>
      </c>
      <c r="E188" s="150">
        <v>0.12</v>
      </c>
      <c r="F188" s="113">
        <v>13.23</v>
      </c>
      <c r="G188" s="113">
        <f>E188*F188</f>
        <v>1.5876</v>
      </c>
      <c r="H188" s="151">
        <f>E188</f>
        <v>0.12</v>
      </c>
    </row>
    <row r="189" spans="1:8" ht="15">
      <c r="A189" s="134"/>
      <c r="B189" s="135"/>
      <c r="C189" s="132"/>
      <c r="D189" s="132"/>
      <c r="E189" s="132"/>
      <c r="F189" s="132"/>
      <c r="G189" s="132"/>
      <c r="H189" s="133"/>
    </row>
    <row r="190" spans="1:8" ht="15">
      <c r="A190" s="134"/>
      <c r="B190" s="135"/>
      <c r="C190" s="132"/>
      <c r="D190" s="131" t="s">
        <v>100</v>
      </c>
      <c r="E190" s="136">
        <f>G187+G188</f>
        <v>3.8027999999999995</v>
      </c>
      <c r="F190" s="132"/>
      <c r="G190" s="112" t="s">
        <v>138</v>
      </c>
      <c r="H190" s="116">
        <f>E190+E191</f>
        <v>5.606579999999999</v>
      </c>
    </row>
    <row r="191" spans="1:8" ht="15">
      <c r="A191" s="134"/>
      <c r="B191" s="135"/>
      <c r="C191" s="132"/>
      <c r="D191" s="131" t="s">
        <v>101</v>
      </c>
      <c r="E191" s="136">
        <f>G186</f>
        <v>1.8037799999999997</v>
      </c>
      <c r="F191" s="132"/>
      <c r="G191" s="112" t="s">
        <v>137</v>
      </c>
      <c r="H191" s="116">
        <f>H190+H190*0.3129</f>
        <v>7.360878881999999</v>
      </c>
    </row>
    <row r="192" spans="1:8" ht="15">
      <c r="A192" s="134"/>
      <c r="B192" s="135"/>
      <c r="C192" s="132"/>
      <c r="D192" s="131"/>
      <c r="E192" s="136"/>
      <c r="F192" s="132"/>
      <c r="G192" s="112"/>
      <c r="H192" s="116"/>
    </row>
    <row r="193" spans="1:8" ht="15">
      <c r="A193" s="125" t="s">
        <v>89</v>
      </c>
      <c r="B193" s="126" t="s">
        <v>90</v>
      </c>
      <c r="C193" s="127" t="s">
        <v>91</v>
      </c>
      <c r="D193" s="127" t="s">
        <v>92</v>
      </c>
      <c r="E193" s="127" t="s">
        <v>93</v>
      </c>
      <c r="F193" s="127" t="s">
        <v>94</v>
      </c>
      <c r="G193" s="127" t="s">
        <v>95</v>
      </c>
      <c r="H193" s="128" t="s">
        <v>96</v>
      </c>
    </row>
    <row r="194" spans="1:8" ht="30">
      <c r="A194" s="129" t="s">
        <v>232</v>
      </c>
      <c r="B194" s="160" t="s">
        <v>231</v>
      </c>
      <c r="C194" s="131" t="s">
        <v>7</v>
      </c>
      <c r="D194" s="132"/>
      <c r="E194" s="132"/>
      <c r="F194" s="132"/>
      <c r="G194" s="132"/>
      <c r="H194" s="133"/>
    </row>
    <row r="195" spans="1:8" ht="15">
      <c r="A195" s="143" t="s">
        <v>233</v>
      </c>
      <c r="B195" s="158" t="s">
        <v>234</v>
      </c>
      <c r="C195" s="144" t="s">
        <v>20</v>
      </c>
      <c r="D195" s="144" t="s">
        <v>99</v>
      </c>
      <c r="E195" s="152">
        <v>0.022</v>
      </c>
      <c r="F195" s="136">
        <v>240.48</v>
      </c>
      <c r="G195" s="136">
        <f>E195*F195</f>
        <v>5.290559999999999</v>
      </c>
      <c r="H195" s="137">
        <f>E195</f>
        <v>0.022</v>
      </c>
    </row>
    <row r="196" spans="1:8" ht="15">
      <c r="A196" s="111" t="s">
        <v>109</v>
      </c>
      <c r="B196" s="112" t="s">
        <v>134</v>
      </c>
      <c r="C196" s="112" t="s">
        <v>97</v>
      </c>
      <c r="D196" s="112" t="s">
        <v>98</v>
      </c>
      <c r="E196" s="150">
        <v>0.48888</v>
      </c>
      <c r="F196" s="113">
        <v>18.46</v>
      </c>
      <c r="G196" s="113">
        <f>E196*F196</f>
        <v>9.0247248</v>
      </c>
      <c r="H196" s="151">
        <f>E196</f>
        <v>0.48888</v>
      </c>
    </row>
    <row r="197" spans="1:8" ht="15">
      <c r="A197" s="111" t="s">
        <v>105</v>
      </c>
      <c r="B197" s="112" t="s">
        <v>135</v>
      </c>
      <c r="C197" s="112" t="s">
        <v>97</v>
      </c>
      <c r="D197" s="112" t="s">
        <v>98</v>
      </c>
      <c r="E197" s="150">
        <v>0.48889</v>
      </c>
      <c r="F197" s="113">
        <v>13.23</v>
      </c>
      <c r="G197" s="113">
        <f>E197*F197</f>
        <v>6.4680147</v>
      </c>
      <c r="H197" s="151">
        <f>E197</f>
        <v>0.48889</v>
      </c>
    </row>
    <row r="198" spans="1:8" ht="15">
      <c r="A198" s="134"/>
      <c r="B198" s="135"/>
      <c r="C198" s="132"/>
      <c r="D198" s="132"/>
      <c r="E198" s="132"/>
      <c r="F198" s="132"/>
      <c r="G198" s="132"/>
      <c r="H198" s="133"/>
    </row>
    <row r="199" spans="1:8" ht="15">
      <c r="A199" s="134"/>
      <c r="B199" s="135"/>
      <c r="C199" s="132"/>
      <c r="D199" s="131" t="s">
        <v>100</v>
      </c>
      <c r="E199" s="136">
        <f>G196+G197</f>
        <v>15.492739499999999</v>
      </c>
      <c r="F199" s="132"/>
      <c r="G199" s="112" t="s">
        <v>138</v>
      </c>
      <c r="H199" s="116">
        <f>E199+E200</f>
        <v>20.7832995</v>
      </c>
    </row>
    <row r="200" spans="1:8" ht="15">
      <c r="A200" s="134"/>
      <c r="B200" s="135"/>
      <c r="C200" s="132"/>
      <c r="D200" s="131" t="s">
        <v>101</v>
      </c>
      <c r="E200" s="136">
        <f>G195</f>
        <v>5.290559999999999</v>
      </c>
      <c r="F200" s="132"/>
      <c r="G200" s="112" t="s">
        <v>137</v>
      </c>
      <c r="H200" s="116">
        <f>H199+H199*0.3129</f>
        <v>27.286393913549997</v>
      </c>
    </row>
    <row r="201" spans="1:8" ht="15">
      <c r="A201" s="134"/>
      <c r="B201" s="135"/>
      <c r="C201" s="132"/>
      <c r="D201" s="131"/>
      <c r="E201" s="136"/>
      <c r="F201" s="132"/>
      <c r="G201" s="112"/>
      <c r="H201" s="116"/>
    </row>
    <row r="202" spans="1:8" ht="15">
      <c r="A202" s="125" t="s">
        <v>89</v>
      </c>
      <c r="B202" s="126" t="s">
        <v>90</v>
      </c>
      <c r="C202" s="127" t="s">
        <v>91</v>
      </c>
      <c r="D202" s="127" t="s">
        <v>92</v>
      </c>
      <c r="E202" s="127" t="s">
        <v>93</v>
      </c>
      <c r="F202" s="127" t="s">
        <v>94</v>
      </c>
      <c r="G202" s="127" t="s">
        <v>95</v>
      </c>
      <c r="H202" s="128" t="s">
        <v>96</v>
      </c>
    </row>
    <row r="203" spans="1:8" ht="45">
      <c r="A203" s="129" t="s">
        <v>235</v>
      </c>
      <c r="B203" s="160" t="s">
        <v>236</v>
      </c>
      <c r="C203" s="131" t="s">
        <v>7</v>
      </c>
      <c r="D203" s="132"/>
      <c r="E203" s="132"/>
      <c r="F203" s="132"/>
      <c r="G203" s="132"/>
      <c r="H203" s="133"/>
    </row>
    <row r="204" spans="1:8" ht="15">
      <c r="A204" s="143" t="s">
        <v>237</v>
      </c>
      <c r="B204" s="159" t="s">
        <v>242</v>
      </c>
      <c r="C204" s="144" t="s">
        <v>45</v>
      </c>
      <c r="D204" s="144" t="s">
        <v>99</v>
      </c>
      <c r="E204" s="152">
        <v>4.725</v>
      </c>
      <c r="F204" s="136">
        <v>0.34</v>
      </c>
      <c r="G204" s="136">
        <f>E204*F204</f>
        <v>1.6065</v>
      </c>
      <c r="H204" s="137">
        <f>E204</f>
        <v>4.725</v>
      </c>
    </row>
    <row r="205" spans="1:8" ht="30">
      <c r="A205" s="143" t="s">
        <v>238</v>
      </c>
      <c r="B205" s="159" t="s">
        <v>243</v>
      </c>
      <c r="C205" s="144" t="s">
        <v>7</v>
      </c>
      <c r="D205" s="144" t="s">
        <v>99</v>
      </c>
      <c r="E205" s="152">
        <v>1.05</v>
      </c>
      <c r="F205" s="136">
        <v>28.87</v>
      </c>
      <c r="G205" s="136">
        <f>E205*F205</f>
        <v>30.3135</v>
      </c>
      <c r="H205" s="137">
        <f>E205</f>
        <v>1.05</v>
      </c>
    </row>
    <row r="206" spans="1:8" ht="30">
      <c r="A206" s="143" t="s">
        <v>239</v>
      </c>
      <c r="B206" s="158" t="s">
        <v>244</v>
      </c>
      <c r="C206" s="144" t="s">
        <v>7</v>
      </c>
      <c r="D206" s="144" t="s">
        <v>102</v>
      </c>
      <c r="E206" s="152">
        <v>1</v>
      </c>
      <c r="F206" s="136">
        <v>4.21</v>
      </c>
      <c r="G206" s="136">
        <f>E206*F206</f>
        <v>4.21</v>
      </c>
      <c r="H206" s="137">
        <f>E206</f>
        <v>1</v>
      </c>
    </row>
    <row r="207" spans="1:8" ht="15">
      <c r="A207" s="111" t="s">
        <v>241</v>
      </c>
      <c r="B207" s="112" t="s">
        <v>240</v>
      </c>
      <c r="C207" s="112" t="s">
        <v>97</v>
      </c>
      <c r="D207" s="112" t="s">
        <v>98</v>
      </c>
      <c r="E207" s="150">
        <v>0.6984127</v>
      </c>
      <c r="F207" s="113">
        <v>20.17</v>
      </c>
      <c r="G207" s="113">
        <f>E207*F207</f>
        <v>14.086984159000002</v>
      </c>
      <c r="H207" s="151">
        <f>E207</f>
        <v>0.6984127</v>
      </c>
    </row>
    <row r="208" spans="1:8" ht="15">
      <c r="A208" s="111" t="s">
        <v>105</v>
      </c>
      <c r="B208" s="112" t="s">
        <v>135</v>
      </c>
      <c r="C208" s="112" t="s">
        <v>97</v>
      </c>
      <c r="D208" s="112" t="s">
        <v>98</v>
      </c>
      <c r="E208" s="150">
        <v>0.3492063</v>
      </c>
      <c r="F208" s="113">
        <v>13.23</v>
      </c>
      <c r="G208" s="113">
        <f>E208*F208</f>
        <v>4.619999349</v>
      </c>
      <c r="H208" s="151">
        <f>E208</f>
        <v>0.3492063</v>
      </c>
    </row>
    <row r="209" spans="1:8" ht="15">
      <c r="A209" s="134"/>
      <c r="B209" s="135"/>
      <c r="C209" s="132"/>
      <c r="D209" s="132"/>
      <c r="E209" s="132"/>
      <c r="F209" s="132"/>
      <c r="G209" s="132"/>
      <c r="H209" s="133"/>
    </row>
    <row r="210" spans="1:8" ht="15">
      <c r="A210" s="134"/>
      <c r="B210" s="135"/>
      <c r="C210" s="132"/>
      <c r="D210" s="131" t="s">
        <v>100</v>
      </c>
      <c r="E210" s="136">
        <f>G207+G208</f>
        <v>18.706983508</v>
      </c>
      <c r="F210" s="132"/>
      <c r="G210" s="112" t="s">
        <v>138</v>
      </c>
      <c r="H210" s="116">
        <f>E210+E211</f>
        <v>54.836983508</v>
      </c>
    </row>
    <row r="211" spans="1:8" ht="15">
      <c r="A211" s="134"/>
      <c r="B211" s="135"/>
      <c r="C211" s="132"/>
      <c r="D211" s="131" t="s">
        <v>101</v>
      </c>
      <c r="E211" s="136">
        <f>G204+G205+G206</f>
        <v>36.13</v>
      </c>
      <c r="F211" s="132"/>
      <c r="G211" s="112" t="s">
        <v>137</v>
      </c>
      <c r="H211" s="116">
        <f>H210+H210*0.3129</f>
        <v>71.99547564765321</v>
      </c>
    </row>
    <row r="212" spans="1:8" ht="15">
      <c r="A212" s="134"/>
      <c r="B212" s="135"/>
      <c r="C212" s="132"/>
      <c r="D212" s="131"/>
      <c r="E212" s="136"/>
      <c r="F212" s="132"/>
      <c r="G212" s="112"/>
      <c r="H212" s="116"/>
    </row>
    <row r="213" spans="1:8" ht="15">
      <c r="A213" s="125" t="s">
        <v>89</v>
      </c>
      <c r="B213" s="126" t="s">
        <v>90</v>
      </c>
      <c r="C213" s="127" t="s">
        <v>91</v>
      </c>
      <c r="D213" s="127" t="s">
        <v>92</v>
      </c>
      <c r="E213" s="127" t="s">
        <v>93</v>
      </c>
      <c r="F213" s="127" t="s">
        <v>94</v>
      </c>
      <c r="G213" s="127" t="s">
        <v>95</v>
      </c>
      <c r="H213" s="128" t="s">
        <v>96</v>
      </c>
    </row>
    <row r="214" spans="1:8" ht="15">
      <c r="A214" s="129" t="s">
        <v>246</v>
      </c>
      <c r="B214" s="160" t="s">
        <v>245</v>
      </c>
      <c r="C214" s="131" t="s">
        <v>7</v>
      </c>
      <c r="D214" s="132"/>
      <c r="E214" s="132"/>
      <c r="F214" s="132"/>
      <c r="G214" s="132"/>
      <c r="H214" s="133"/>
    </row>
    <row r="215" spans="1:8" ht="15">
      <c r="A215" s="143" t="s">
        <v>170</v>
      </c>
      <c r="B215" s="158" t="s">
        <v>230</v>
      </c>
      <c r="C215" s="144" t="s">
        <v>20</v>
      </c>
      <c r="D215" s="144" t="s">
        <v>99</v>
      </c>
      <c r="E215" s="152">
        <v>0.0525</v>
      </c>
      <c r="F215" s="136">
        <v>327.96</v>
      </c>
      <c r="G215" s="136">
        <f>E215*F215</f>
        <v>17.217899999999997</v>
      </c>
      <c r="H215" s="137">
        <f>E215</f>
        <v>0.0525</v>
      </c>
    </row>
    <row r="216" spans="1:8" ht="15">
      <c r="A216" s="111" t="s">
        <v>109</v>
      </c>
      <c r="B216" s="112" t="s">
        <v>134</v>
      </c>
      <c r="C216" s="112" t="s">
        <v>97</v>
      </c>
      <c r="D216" s="112" t="s">
        <v>98</v>
      </c>
      <c r="E216" s="150">
        <v>0.7</v>
      </c>
      <c r="F216" s="113">
        <v>18.46</v>
      </c>
      <c r="G216" s="113">
        <f>E216*F216</f>
        <v>12.922</v>
      </c>
      <c r="H216" s="151">
        <f>E216</f>
        <v>0.7</v>
      </c>
    </row>
    <row r="217" spans="1:8" ht="15">
      <c r="A217" s="111" t="s">
        <v>105</v>
      </c>
      <c r="B217" s="112" t="s">
        <v>135</v>
      </c>
      <c r="C217" s="112" t="s">
        <v>97</v>
      </c>
      <c r="D217" s="112" t="s">
        <v>98</v>
      </c>
      <c r="E217" s="150">
        <v>0.35</v>
      </c>
      <c r="F217" s="113">
        <v>13.23</v>
      </c>
      <c r="G217" s="113">
        <f>E217*F217</f>
        <v>4.6305</v>
      </c>
      <c r="H217" s="151">
        <f>E217</f>
        <v>0.35</v>
      </c>
    </row>
    <row r="218" spans="1:8" ht="15">
      <c r="A218" s="134"/>
      <c r="B218" s="135"/>
      <c r="C218" s="132"/>
      <c r="D218" s="132"/>
      <c r="E218" s="132"/>
      <c r="F218" s="132"/>
      <c r="G218" s="132"/>
      <c r="H218" s="133"/>
    </row>
    <row r="219" spans="1:8" ht="15">
      <c r="A219" s="134"/>
      <c r="B219" s="135"/>
      <c r="C219" s="132"/>
      <c r="D219" s="131" t="s">
        <v>100</v>
      </c>
      <c r="E219" s="136">
        <f>G216+G217</f>
        <v>17.552500000000002</v>
      </c>
      <c r="F219" s="132"/>
      <c r="G219" s="112" t="s">
        <v>138</v>
      </c>
      <c r="H219" s="116">
        <f>E219+E220</f>
        <v>34.770399999999995</v>
      </c>
    </row>
    <row r="220" spans="1:8" ht="15">
      <c r="A220" s="134"/>
      <c r="B220" s="135"/>
      <c r="C220" s="132"/>
      <c r="D220" s="131" t="s">
        <v>101</v>
      </c>
      <c r="E220" s="136">
        <f>G215</f>
        <v>17.217899999999997</v>
      </c>
      <c r="F220" s="132"/>
      <c r="G220" s="112" t="s">
        <v>137</v>
      </c>
      <c r="H220" s="116">
        <f>H219+H219*0.3129</f>
        <v>45.65005815999999</v>
      </c>
    </row>
    <row r="221" spans="1:8" ht="15">
      <c r="A221" s="134"/>
      <c r="B221" s="135"/>
      <c r="C221" s="132"/>
      <c r="D221" s="131"/>
      <c r="E221" s="136"/>
      <c r="F221" s="132"/>
      <c r="G221" s="112"/>
      <c r="H221" s="116"/>
    </row>
    <row r="222" spans="1:8" ht="15">
      <c r="A222" s="125" t="s">
        <v>89</v>
      </c>
      <c r="B222" s="126" t="s">
        <v>90</v>
      </c>
      <c r="C222" s="127" t="s">
        <v>91</v>
      </c>
      <c r="D222" s="127" t="s">
        <v>92</v>
      </c>
      <c r="E222" s="127" t="s">
        <v>93</v>
      </c>
      <c r="F222" s="127" t="s">
        <v>94</v>
      </c>
      <c r="G222" s="127" t="s">
        <v>95</v>
      </c>
      <c r="H222" s="128" t="s">
        <v>96</v>
      </c>
    </row>
    <row r="223" spans="1:8" ht="45">
      <c r="A223" s="129" t="s">
        <v>355</v>
      </c>
      <c r="B223" s="160" t="s">
        <v>247</v>
      </c>
      <c r="C223" s="131" t="s">
        <v>7</v>
      </c>
      <c r="D223" s="132"/>
      <c r="E223" s="132"/>
      <c r="F223" s="132"/>
      <c r="G223" s="132"/>
      <c r="H223" s="133"/>
    </row>
    <row r="224" spans="1:8" ht="30">
      <c r="A224" s="143" t="s">
        <v>239</v>
      </c>
      <c r="B224" s="158" t="s">
        <v>244</v>
      </c>
      <c r="C224" s="144" t="s">
        <v>7</v>
      </c>
      <c r="D224" s="144" t="s">
        <v>102</v>
      </c>
      <c r="E224" s="152">
        <v>1</v>
      </c>
      <c r="F224" s="136">
        <v>4.21</v>
      </c>
      <c r="G224" s="136">
        <f>E224*F224</f>
        <v>4.21</v>
      </c>
      <c r="H224" s="137">
        <f>E224</f>
        <v>1</v>
      </c>
    </row>
    <row r="225" spans="1:8" ht="15">
      <c r="A225" s="111" t="s">
        <v>241</v>
      </c>
      <c r="B225" s="112" t="s">
        <v>240</v>
      </c>
      <c r="C225" s="112" t="s">
        <v>97</v>
      </c>
      <c r="D225" s="112" t="s">
        <v>98</v>
      </c>
      <c r="E225" s="150">
        <v>0.44444</v>
      </c>
      <c r="F225" s="113">
        <v>20.17</v>
      </c>
      <c r="G225" s="113">
        <f>E225*F225</f>
        <v>8.9643548</v>
      </c>
      <c r="H225" s="151">
        <f>E225</f>
        <v>0.44444</v>
      </c>
    </row>
    <row r="226" spans="1:8" ht="15">
      <c r="A226" s="111" t="s">
        <v>105</v>
      </c>
      <c r="B226" s="112" t="s">
        <v>135</v>
      </c>
      <c r="C226" s="112" t="s">
        <v>97</v>
      </c>
      <c r="D226" s="112" t="s">
        <v>98</v>
      </c>
      <c r="E226" s="150">
        <v>0.22222</v>
      </c>
      <c r="F226" s="113">
        <v>13.23</v>
      </c>
      <c r="G226" s="113">
        <f>E226*F226</f>
        <v>2.9399706</v>
      </c>
      <c r="H226" s="151">
        <f>E226</f>
        <v>0.22222</v>
      </c>
    </row>
    <row r="227" spans="1:8" ht="15">
      <c r="A227" s="134"/>
      <c r="B227" s="135"/>
      <c r="C227" s="132"/>
      <c r="D227" s="132"/>
      <c r="E227" s="132"/>
      <c r="F227" s="132"/>
      <c r="G227" s="132"/>
      <c r="H227" s="133"/>
    </row>
    <row r="228" spans="1:8" ht="15">
      <c r="A228" s="134"/>
      <c r="B228" s="135"/>
      <c r="C228" s="132"/>
      <c r="D228" s="131" t="s">
        <v>100</v>
      </c>
      <c r="E228" s="136">
        <f>G225+G226</f>
        <v>11.904325400000001</v>
      </c>
      <c r="F228" s="132"/>
      <c r="G228" s="112" t="s">
        <v>138</v>
      </c>
      <c r="H228" s="116">
        <f>E228+E229</f>
        <v>16.114325400000002</v>
      </c>
    </row>
    <row r="229" spans="1:8" ht="15">
      <c r="A229" s="134"/>
      <c r="B229" s="135"/>
      <c r="C229" s="132"/>
      <c r="D229" s="131" t="s">
        <v>101</v>
      </c>
      <c r="E229" s="136">
        <f>G224</f>
        <v>4.21</v>
      </c>
      <c r="F229" s="132"/>
      <c r="G229" s="112" t="s">
        <v>137</v>
      </c>
      <c r="H229" s="116">
        <f>H228+H228*0.3129</f>
        <v>21.156497817660004</v>
      </c>
    </row>
    <row r="230" spans="1:8" ht="15">
      <c r="A230" s="134"/>
      <c r="B230" s="135"/>
      <c r="C230" s="132"/>
      <c r="D230" s="131"/>
      <c r="E230" s="136"/>
      <c r="F230" s="132"/>
      <c r="G230" s="112"/>
      <c r="H230" s="116"/>
    </row>
    <row r="231" spans="1:8" ht="15">
      <c r="A231" s="125" t="s">
        <v>89</v>
      </c>
      <c r="B231" s="126" t="s">
        <v>90</v>
      </c>
      <c r="C231" s="127" t="s">
        <v>91</v>
      </c>
      <c r="D231" s="127" t="s">
        <v>92</v>
      </c>
      <c r="E231" s="127" t="s">
        <v>93</v>
      </c>
      <c r="F231" s="127" t="s">
        <v>94</v>
      </c>
      <c r="G231" s="127" t="s">
        <v>95</v>
      </c>
      <c r="H231" s="128" t="s">
        <v>96</v>
      </c>
    </row>
    <row r="232" spans="1:8" ht="30">
      <c r="A232" s="129" t="s">
        <v>356</v>
      </c>
      <c r="B232" s="160" t="s">
        <v>248</v>
      </c>
      <c r="C232" s="131" t="s">
        <v>19</v>
      </c>
      <c r="D232" s="132"/>
      <c r="E232" s="132"/>
      <c r="F232" s="132"/>
      <c r="G232" s="132"/>
      <c r="H232" s="133"/>
    </row>
    <row r="233" spans="1:8" ht="30">
      <c r="A233" s="143" t="s">
        <v>239</v>
      </c>
      <c r="B233" s="158" t="s">
        <v>244</v>
      </c>
      <c r="C233" s="144" t="s">
        <v>7</v>
      </c>
      <c r="D233" s="144" t="s">
        <v>102</v>
      </c>
      <c r="E233" s="152">
        <v>0.11</v>
      </c>
      <c r="F233" s="136">
        <v>4.21</v>
      </c>
      <c r="G233" s="136">
        <f>E233*F233</f>
        <v>0.4631</v>
      </c>
      <c r="H233" s="137">
        <f>E233</f>
        <v>0.11</v>
      </c>
    </row>
    <row r="234" spans="1:8" ht="15">
      <c r="A234" s="111" t="s">
        <v>109</v>
      </c>
      <c r="B234" s="112" t="s">
        <v>134</v>
      </c>
      <c r="C234" s="112" t="s">
        <v>97</v>
      </c>
      <c r="D234" s="112" t="s">
        <v>98</v>
      </c>
      <c r="E234" s="150">
        <v>0.146667</v>
      </c>
      <c r="F234" s="113">
        <v>18.46</v>
      </c>
      <c r="G234" s="113">
        <f>E234*F234</f>
        <v>2.70747282</v>
      </c>
      <c r="H234" s="151">
        <f>E234</f>
        <v>0.146667</v>
      </c>
    </row>
    <row r="235" spans="1:8" ht="15">
      <c r="A235" s="111" t="s">
        <v>105</v>
      </c>
      <c r="B235" s="112" t="s">
        <v>135</v>
      </c>
      <c r="C235" s="112" t="s">
        <v>97</v>
      </c>
      <c r="D235" s="112" t="s">
        <v>98</v>
      </c>
      <c r="E235" s="150">
        <v>0.07333</v>
      </c>
      <c r="F235" s="113">
        <v>13.23</v>
      </c>
      <c r="G235" s="113">
        <f>E235*F235</f>
        <v>0.9701559000000001</v>
      </c>
      <c r="H235" s="151">
        <f>E235</f>
        <v>0.07333</v>
      </c>
    </row>
    <row r="236" spans="1:8" ht="15">
      <c r="A236" s="134"/>
      <c r="B236" s="135"/>
      <c r="C236" s="132"/>
      <c r="D236" s="132"/>
      <c r="E236" s="132"/>
      <c r="F236" s="132"/>
      <c r="G236" s="132"/>
      <c r="H236" s="133"/>
    </row>
    <row r="237" spans="1:8" ht="15">
      <c r="A237" s="134"/>
      <c r="B237" s="135"/>
      <c r="C237" s="132"/>
      <c r="D237" s="131" t="s">
        <v>100</v>
      </c>
      <c r="E237" s="136">
        <f>G234+G235</f>
        <v>3.67762872</v>
      </c>
      <c r="F237" s="132"/>
      <c r="G237" s="112" t="s">
        <v>138</v>
      </c>
      <c r="H237" s="116">
        <f>E237+E238</f>
        <v>4.14072872</v>
      </c>
    </row>
    <row r="238" spans="1:8" ht="15">
      <c r="A238" s="134"/>
      <c r="B238" s="135"/>
      <c r="C238" s="132"/>
      <c r="D238" s="131" t="s">
        <v>101</v>
      </c>
      <c r="E238" s="136">
        <f>G233</f>
        <v>0.4631</v>
      </c>
      <c r="F238" s="132"/>
      <c r="G238" s="112" t="s">
        <v>137</v>
      </c>
      <c r="H238" s="116">
        <f>H237+H237*0.3129</f>
        <v>5.436362736488</v>
      </c>
    </row>
    <row r="239" spans="1:8" ht="15">
      <c r="A239" s="134"/>
      <c r="B239" s="135"/>
      <c r="C239" s="132"/>
      <c r="D239" s="131"/>
      <c r="E239" s="136"/>
      <c r="F239" s="132"/>
      <c r="G239" s="112"/>
      <c r="H239" s="116"/>
    </row>
    <row r="240" spans="1:8" ht="15">
      <c r="A240" s="125" t="s">
        <v>89</v>
      </c>
      <c r="B240" s="126" t="s">
        <v>90</v>
      </c>
      <c r="C240" s="127" t="s">
        <v>91</v>
      </c>
      <c r="D240" s="127" t="s">
        <v>92</v>
      </c>
      <c r="E240" s="127" t="s">
        <v>93</v>
      </c>
      <c r="F240" s="127" t="s">
        <v>94</v>
      </c>
      <c r="G240" s="127" t="s">
        <v>95</v>
      </c>
      <c r="H240" s="128" t="s">
        <v>96</v>
      </c>
    </row>
    <row r="241" spans="1:8" ht="15">
      <c r="A241" s="129" t="s">
        <v>354</v>
      </c>
      <c r="B241" s="160" t="s">
        <v>253</v>
      </c>
      <c r="C241" s="131" t="s">
        <v>7</v>
      </c>
      <c r="D241" s="132"/>
      <c r="E241" s="132"/>
      <c r="F241" s="132"/>
      <c r="G241" s="132"/>
      <c r="H241" s="133"/>
    </row>
    <row r="242" spans="1:8" ht="15">
      <c r="A242" s="143" t="s">
        <v>250</v>
      </c>
      <c r="B242" s="158" t="s">
        <v>249</v>
      </c>
      <c r="C242" s="144" t="s">
        <v>7</v>
      </c>
      <c r="D242" s="144" t="s">
        <v>99</v>
      </c>
      <c r="E242" s="152">
        <v>5</v>
      </c>
      <c r="F242" s="136">
        <v>1.04</v>
      </c>
      <c r="G242" s="136">
        <f>E242*F242</f>
        <v>5.2</v>
      </c>
      <c r="H242" s="137">
        <f>E242</f>
        <v>5</v>
      </c>
    </row>
    <row r="243" spans="1:8" ht="15">
      <c r="A243" s="143" t="s">
        <v>252</v>
      </c>
      <c r="B243" s="158" t="s">
        <v>251</v>
      </c>
      <c r="C243" s="144" t="s">
        <v>7</v>
      </c>
      <c r="D243" s="144" t="s">
        <v>99</v>
      </c>
      <c r="E243" s="152">
        <v>1.05</v>
      </c>
      <c r="F243" s="136">
        <v>180</v>
      </c>
      <c r="G243" s="136">
        <f>E243*F243</f>
        <v>189</v>
      </c>
      <c r="H243" s="137">
        <f>E243</f>
        <v>1.05</v>
      </c>
    </row>
    <row r="244" spans="1:8" ht="30">
      <c r="A244" s="143" t="s">
        <v>239</v>
      </c>
      <c r="B244" s="158" t="s">
        <v>244</v>
      </c>
      <c r="C244" s="144" t="s">
        <v>7</v>
      </c>
      <c r="D244" s="144" t="s">
        <v>102</v>
      </c>
      <c r="E244" s="152">
        <v>1</v>
      </c>
      <c r="F244" s="136">
        <v>4.21</v>
      </c>
      <c r="G244" s="136">
        <f>E244*F244</f>
        <v>4.21</v>
      </c>
      <c r="H244" s="137">
        <f>E244</f>
        <v>1</v>
      </c>
    </row>
    <row r="245" spans="1:8" ht="15">
      <c r="A245" s="111" t="s">
        <v>109</v>
      </c>
      <c r="B245" s="112" t="s">
        <v>134</v>
      </c>
      <c r="C245" s="112" t="s">
        <v>97</v>
      </c>
      <c r="D245" s="112" t="s">
        <v>98</v>
      </c>
      <c r="E245" s="150">
        <v>1.5</v>
      </c>
      <c r="F245" s="113">
        <v>18.46</v>
      </c>
      <c r="G245" s="113">
        <f>E245*F245</f>
        <v>27.69</v>
      </c>
      <c r="H245" s="151">
        <f>E245</f>
        <v>1.5</v>
      </c>
    </row>
    <row r="246" spans="1:8" ht="15">
      <c r="A246" s="111" t="s">
        <v>105</v>
      </c>
      <c r="B246" s="112" t="s">
        <v>135</v>
      </c>
      <c r="C246" s="112" t="s">
        <v>97</v>
      </c>
      <c r="D246" s="112" t="s">
        <v>98</v>
      </c>
      <c r="E246" s="150">
        <v>1</v>
      </c>
      <c r="F246" s="113">
        <v>13.23</v>
      </c>
      <c r="G246" s="113">
        <f>E246*F246</f>
        <v>13.23</v>
      </c>
      <c r="H246" s="151">
        <f>E246</f>
        <v>1</v>
      </c>
    </row>
    <row r="247" spans="1:8" ht="15">
      <c r="A247" s="134"/>
      <c r="B247" s="135"/>
      <c r="C247" s="132"/>
      <c r="D247" s="132"/>
      <c r="E247" s="132"/>
      <c r="F247" s="132"/>
      <c r="G247" s="132"/>
      <c r="H247" s="133"/>
    </row>
    <row r="248" spans="1:8" ht="15">
      <c r="A248" s="134"/>
      <c r="B248" s="135"/>
      <c r="C248" s="132"/>
      <c r="D248" s="131" t="s">
        <v>100</v>
      </c>
      <c r="E248" s="136">
        <f>G245+G246</f>
        <v>40.92</v>
      </c>
      <c r="F248" s="132"/>
      <c r="G248" s="112" t="s">
        <v>138</v>
      </c>
      <c r="H248" s="116">
        <f>E248+E249</f>
        <v>45.13</v>
      </c>
    </row>
    <row r="249" spans="1:8" ht="15">
      <c r="A249" s="134"/>
      <c r="B249" s="135"/>
      <c r="C249" s="132"/>
      <c r="D249" s="131" t="s">
        <v>101</v>
      </c>
      <c r="E249" s="136">
        <f>G244</f>
        <v>4.21</v>
      </c>
      <c r="F249" s="132"/>
      <c r="G249" s="112" t="s">
        <v>137</v>
      </c>
      <c r="H249" s="116">
        <f>H248+H248*0.3129</f>
        <v>59.251177000000006</v>
      </c>
    </row>
    <row r="250" spans="1:8" ht="15">
      <c r="A250" s="134"/>
      <c r="B250" s="135"/>
      <c r="C250" s="132"/>
      <c r="D250" s="131"/>
      <c r="E250" s="136"/>
      <c r="F250" s="132"/>
      <c r="G250" s="112"/>
      <c r="H250" s="116"/>
    </row>
    <row r="251" spans="1:8" ht="15">
      <c r="A251" s="125" t="s">
        <v>89</v>
      </c>
      <c r="B251" s="126" t="s">
        <v>90</v>
      </c>
      <c r="C251" s="127" t="s">
        <v>91</v>
      </c>
      <c r="D251" s="127" t="s">
        <v>92</v>
      </c>
      <c r="E251" s="127" t="s">
        <v>93</v>
      </c>
      <c r="F251" s="127" t="s">
        <v>94</v>
      </c>
      <c r="G251" s="127" t="s">
        <v>95</v>
      </c>
      <c r="H251" s="128" t="s">
        <v>96</v>
      </c>
    </row>
    <row r="252" spans="1:8" ht="30">
      <c r="A252" s="129" t="s">
        <v>270</v>
      </c>
      <c r="B252" s="130" t="s">
        <v>254</v>
      </c>
      <c r="C252" s="131" t="s">
        <v>24</v>
      </c>
      <c r="D252" s="132"/>
      <c r="E252" s="132"/>
      <c r="F252" s="132"/>
      <c r="G252" s="132"/>
      <c r="H252" s="133"/>
    </row>
    <row r="253" spans="1:8" ht="15">
      <c r="A253" s="143" t="s">
        <v>112</v>
      </c>
      <c r="B253" s="158" t="s">
        <v>200</v>
      </c>
      <c r="C253" s="144" t="s">
        <v>20</v>
      </c>
      <c r="D253" s="144" t="s">
        <v>99</v>
      </c>
      <c r="E253" s="152">
        <v>0.011</v>
      </c>
      <c r="F253" s="136">
        <v>66</v>
      </c>
      <c r="G253" s="136">
        <f aca="true" t="shared" si="6" ref="G253:G264">E253*F253</f>
        <v>0.726</v>
      </c>
      <c r="H253" s="137">
        <f aca="true" t="shared" si="7" ref="H253:H264">E253</f>
        <v>0.011</v>
      </c>
    </row>
    <row r="254" spans="1:8" ht="15">
      <c r="A254" s="143" t="s">
        <v>256</v>
      </c>
      <c r="B254" s="159" t="s">
        <v>255</v>
      </c>
      <c r="C254" s="144" t="s">
        <v>45</v>
      </c>
      <c r="D254" s="144" t="s">
        <v>99</v>
      </c>
      <c r="E254" s="152">
        <v>1.72</v>
      </c>
      <c r="F254" s="136">
        <v>0.58</v>
      </c>
      <c r="G254" s="136">
        <f t="shared" si="6"/>
        <v>0.9975999999999999</v>
      </c>
      <c r="H254" s="137">
        <f t="shared" si="7"/>
        <v>1.72</v>
      </c>
    </row>
    <row r="255" spans="1:8" ht="15">
      <c r="A255" s="143" t="s">
        <v>113</v>
      </c>
      <c r="B255" s="158" t="s">
        <v>204</v>
      </c>
      <c r="C255" s="144" t="s">
        <v>45</v>
      </c>
      <c r="D255" s="144" t="s">
        <v>99</v>
      </c>
      <c r="E255" s="152">
        <v>1.72</v>
      </c>
      <c r="F255" s="136">
        <v>0.36</v>
      </c>
      <c r="G255" s="136">
        <f t="shared" si="6"/>
        <v>0.6192</v>
      </c>
      <c r="H255" s="137">
        <f t="shared" si="7"/>
        <v>1.72</v>
      </c>
    </row>
    <row r="256" spans="1:8" ht="15">
      <c r="A256" s="143" t="s">
        <v>258</v>
      </c>
      <c r="B256" s="159" t="s">
        <v>257</v>
      </c>
      <c r="C256" s="144" t="s">
        <v>24</v>
      </c>
      <c r="D256" s="144" t="s">
        <v>99</v>
      </c>
      <c r="E256" s="152">
        <v>3</v>
      </c>
      <c r="F256" s="136">
        <v>5.93</v>
      </c>
      <c r="G256" s="136">
        <f t="shared" si="6"/>
        <v>17.79</v>
      </c>
      <c r="H256" s="137">
        <f t="shared" si="7"/>
        <v>3</v>
      </c>
    </row>
    <row r="257" spans="1:8" ht="15">
      <c r="A257" s="143" t="s">
        <v>259</v>
      </c>
      <c r="B257" s="158" t="s">
        <v>260</v>
      </c>
      <c r="C257" s="144" t="s">
        <v>24</v>
      </c>
      <c r="D257" s="144" t="s">
        <v>99</v>
      </c>
      <c r="E257" s="152">
        <v>1</v>
      </c>
      <c r="F257" s="136">
        <v>197</v>
      </c>
      <c r="G257" s="136">
        <f t="shared" si="6"/>
        <v>197</v>
      </c>
      <c r="H257" s="137">
        <f t="shared" si="7"/>
        <v>1</v>
      </c>
    </row>
    <row r="258" spans="1:8" ht="15">
      <c r="A258" s="143" t="s">
        <v>264</v>
      </c>
      <c r="B258" s="158" t="s">
        <v>261</v>
      </c>
      <c r="C258" s="144" t="s">
        <v>24</v>
      </c>
      <c r="D258" s="144" t="s">
        <v>99</v>
      </c>
      <c r="E258" s="152">
        <v>2</v>
      </c>
      <c r="F258" s="136">
        <v>72</v>
      </c>
      <c r="G258" s="136">
        <f t="shared" si="6"/>
        <v>144</v>
      </c>
      <c r="H258" s="137">
        <f t="shared" si="7"/>
        <v>2</v>
      </c>
    </row>
    <row r="259" spans="1:8" ht="15">
      <c r="A259" s="143" t="s">
        <v>265</v>
      </c>
      <c r="B259" s="158" t="s">
        <v>262</v>
      </c>
      <c r="C259" s="144" t="s">
        <v>24</v>
      </c>
      <c r="D259" s="144" t="s">
        <v>99</v>
      </c>
      <c r="E259" s="152">
        <v>1</v>
      </c>
      <c r="F259" s="136">
        <v>137.97</v>
      </c>
      <c r="G259" s="136">
        <f t="shared" si="6"/>
        <v>137.97</v>
      </c>
      <c r="H259" s="137">
        <f t="shared" si="7"/>
        <v>1</v>
      </c>
    </row>
    <row r="260" spans="1:8" ht="15">
      <c r="A260" s="143" t="s">
        <v>103</v>
      </c>
      <c r="B260" s="158" t="s">
        <v>263</v>
      </c>
      <c r="C260" s="144" t="s">
        <v>45</v>
      </c>
      <c r="D260" s="144" t="s">
        <v>99</v>
      </c>
      <c r="E260" s="152">
        <v>0.2</v>
      </c>
      <c r="F260" s="136">
        <v>8.26</v>
      </c>
      <c r="G260" s="136">
        <f t="shared" si="6"/>
        <v>1.6520000000000001</v>
      </c>
      <c r="H260" s="137">
        <f t="shared" si="7"/>
        <v>0.2</v>
      </c>
    </row>
    <row r="261" spans="1:8" ht="15">
      <c r="A261" s="111" t="s">
        <v>268</v>
      </c>
      <c r="B261" s="112" t="s">
        <v>266</v>
      </c>
      <c r="C261" s="112" t="s">
        <v>97</v>
      </c>
      <c r="D261" s="112" t="s">
        <v>98</v>
      </c>
      <c r="E261" s="150">
        <v>3.75</v>
      </c>
      <c r="F261" s="113">
        <v>15.18</v>
      </c>
      <c r="G261" s="113">
        <f t="shared" si="6"/>
        <v>56.925</v>
      </c>
      <c r="H261" s="151">
        <f t="shared" si="7"/>
        <v>3.75</v>
      </c>
    </row>
    <row r="262" spans="1:8" ht="15">
      <c r="A262" s="111" t="s">
        <v>269</v>
      </c>
      <c r="B262" s="112" t="s">
        <v>267</v>
      </c>
      <c r="C262" s="112" t="s">
        <v>97</v>
      </c>
      <c r="D262" s="112" t="s">
        <v>98</v>
      </c>
      <c r="E262" s="150">
        <v>3.75</v>
      </c>
      <c r="F262" s="113">
        <v>16.56</v>
      </c>
      <c r="G262" s="136">
        <f t="shared" si="6"/>
        <v>62.099999999999994</v>
      </c>
      <c r="H262" s="151">
        <f t="shared" si="7"/>
        <v>3.75</v>
      </c>
    </row>
    <row r="263" spans="1:8" ht="15">
      <c r="A263" s="111" t="s">
        <v>109</v>
      </c>
      <c r="B263" s="112" t="s">
        <v>134</v>
      </c>
      <c r="C263" s="112" t="s">
        <v>97</v>
      </c>
      <c r="D263" s="112" t="s">
        <v>98</v>
      </c>
      <c r="E263" s="150">
        <v>1.4</v>
      </c>
      <c r="F263" s="113">
        <v>18.46</v>
      </c>
      <c r="G263" s="113">
        <f t="shared" si="6"/>
        <v>25.844</v>
      </c>
      <c r="H263" s="151">
        <f t="shared" si="7"/>
        <v>1.4</v>
      </c>
    </row>
    <row r="264" spans="1:8" ht="15">
      <c r="A264" s="111" t="s">
        <v>105</v>
      </c>
      <c r="B264" s="112" t="s">
        <v>135</v>
      </c>
      <c r="C264" s="112" t="s">
        <v>97</v>
      </c>
      <c r="D264" s="112" t="s">
        <v>98</v>
      </c>
      <c r="E264" s="150">
        <v>1.4</v>
      </c>
      <c r="F264" s="113">
        <v>13.23</v>
      </c>
      <c r="G264" s="113">
        <f t="shared" si="6"/>
        <v>18.522</v>
      </c>
      <c r="H264" s="151">
        <f t="shared" si="7"/>
        <v>1.4</v>
      </c>
    </row>
    <row r="265" spans="1:8" ht="15">
      <c r="A265" s="134"/>
      <c r="B265" s="135"/>
      <c r="C265" s="132"/>
      <c r="D265" s="132"/>
      <c r="E265" s="132"/>
      <c r="F265" s="132"/>
      <c r="G265" s="132"/>
      <c r="H265" s="133"/>
    </row>
    <row r="266" spans="1:8" ht="15">
      <c r="A266" s="134"/>
      <c r="B266" s="135"/>
      <c r="C266" s="132"/>
      <c r="D266" s="131" t="s">
        <v>100</v>
      </c>
      <c r="E266" s="136">
        <f>G261+G262+G263+G264</f>
        <v>163.391</v>
      </c>
      <c r="F266" s="132"/>
      <c r="G266" s="112" t="s">
        <v>138</v>
      </c>
      <c r="H266" s="116">
        <f>E266+E267</f>
        <v>664.1458</v>
      </c>
    </row>
    <row r="267" spans="1:8" ht="15">
      <c r="A267" s="134"/>
      <c r="B267" s="135"/>
      <c r="C267" s="132"/>
      <c r="D267" s="131" t="s">
        <v>101</v>
      </c>
      <c r="E267" s="136">
        <f>G253+G254+G255+G256+G257+G258+G259+G260</f>
        <v>500.7548</v>
      </c>
      <c r="F267" s="132"/>
      <c r="G267" s="112" t="s">
        <v>137</v>
      </c>
      <c r="H267" s="116">
        <f>H266+H266*0.3129</f>
        <v>871.95702082</v>
      </c>
    </row>
    <row r="268" spans="1:8" ht="15">
      <c r="A268" s="134"/>
      <c r="B268" s="135"/>
      <c r="C268" s="132"/>
      <c r="D268" s="131"/>
      <c r="E268" s="136"/>
      <c r="F268" s="132"/>
      <c r="G268" s="112"/>
      <c r="H268" s="116"/>
    </row>
    <row r="269" spans="1:8" ht="15">
      <c r="A269" s="125" t="s">
        <v>89</v>
      </c>
      <c r="B269" s="126" t="s">
        <v>90</v>
      </c>
      <c r="C269" s="127" t="s">
        <v>91</v>
      </c>
      <c r="D269" s="127" t="s">
        <v>92</v>
      </c>
      <c r="E269" s="127" t="s">
        <v>93</v>
      </c>
      <c r="F269" s="127" t="s">
        <v>94</v>
      </c>
      <c r="G269" s="127" t="s">
        <v>95</v>
      </c>
      <c r="H269" s="128" t="s">
        <v>96</v>
      </c>
    </row>
    <row r="270" spans="1:8" ht="75">
      <c r="A270" s="129" t="s">
        <v>357</v>
      </c>
      <c r="B270" s="160" t="s">
        <v>300</v>
      </c>
      <c r="C270" s="131" t="s">
        <v>24</v>
      </c>
      <c r="D270" s="132"/>
      <c r="E270" s="132"/>
      <c r="F270" s="132"/>
      <c r="G270" s="132"/>
      <c r="H270" s="133"/>
    </row>
    <row r="271" spans="1:8" ht="15">
      <c r="A271" s="143" t="s">
        <v>308</v>
      </c>
      <c r="B271" s="158" t="s">
        <v>301</v>
      </c>
      <c r="C271" s="144" t="s">
        <v>24</v>
      </c>
      <c r="D271" s="144" t="s">
        <v>99</v>
      </c>
      <c r="E271" s="152">
        <v>1</v>
      </c>
      <c r="F271" s="136">
        <v>6.93</v>
      </c>
      <c r="G271" s="136">
        <f aca="true" t="shared" si="8" ref="G271:G283">E271*F271</f>
        <v>6.93</v>
      </c>
      <c r="H271" s="137">
        <f aca="true" t="shared" si="9" ref="H271:H283">E271</f>
        <v>1</v>
      </c>
    </row>
    <row r="272" spans="1:8" ht="15">
      <c r="A272" s="143" t="s">
        <v>309</v>
      </c>
      <c r="B272" s="159" t="s">
        <v>302</v>
      </c>
      <c r="C272" s="144" t="s">
        <v>45</v>
      </c>
      <c r="D272" s="144" t="s">
        <v>99</v>
      </c>
      <c r="E272" s="152">
        <v>0.05625</v>
      </c>
      <c r="F272" s="136">
        <v>2.86</v>
      </c>
      <c r="G272" s="136">
        <f t="shared" si="8"/>
        <v>0.160875</v>
      </c>
      <c r="H272" s="137">
        <f t="shared" si="9"/>
        <v>0.05625</v>
      </c>
    </row>
    <row r="273" spans="1:8" ht="15">
      <c r="A273" s="143" t="s">
        <v>310</v>
      </c>
      <c r="B273" s="158" t="s">
        <v>303</v>
      </c>
      <c r="C273" s="144" t="s">
        <v>203</v>
      </c>
      <c r="D273" s="144" t="s">
        <v>99</v>
      </c>
      <c r="E273" s="152">
        <v>2</v>
      </c>
      <c r="F273" s="136">
        <v>1.24</v>
      </c>
      <c r="G273" s="136">
        <f t="shared" si="8"/>
        <v>2.48</v>
      </c>
      <c r="H273" s="137">
        <f t="shared" si="9"/>
        <v>2</v>
      </c>
    </row>
    <row r="274" spans="1:8" ht="15">
      <c r="A274" s="143" t="s">
        <v>311</v>
      </c>
      <c r="B274" s="159" t="s">
        <v>304</v>
      </c>
      <c r="C274" s="144" t="s">
        <v>24</v>
      </c>
      <c r="D274" s="144" t="s">
        <v>99</v>
      </c>
      <c r="E274" s="152">
        <v>1</v>
      </c>
      <c r="F274" s="136">
        <v>97.9</v>
      </c>
      <c r="G274" s="136">
        <f t="shared" si="8"/>
        <v>97.9</v>
      </c>
      <c r="H274" s="137">
        <f t="shared" si="9"/>
        <v>1</v>
      </c>
    </row>
    <row r="275" spans="1:8" ht="15">
      <c r="A275" s="143" t="s">
        <v>322</v>
      </c>
      <c r="B275" s="159" t="s">
        <v>321</v>
      </c>
      <c r="C275" s="144" t="s">
        <v>24</v>
      </c>
      <c r="D275" s="144" t="s">
        <v>99</v>
      </c>
      <c r="E275" s="152">
        <v>1</v>
      </c>
      <c r="F275" s="136">
        <v>94.63</v>
      </c>
      <c r="G275" s="136">
        <f t="shared" si="8"/>
        <v>94.63</v>
      </c>
      <c r="H275" s="137">
        <f t="shared" si="9"/>
        <v>1</v>
      </c>
    </row>
    <row r="276" spans="1:8" ht="15">
      <c r="A276" s="111" t="s">
        <v>312</v>
      </c>
      <c r="B276" s="112" t="s">
        <v>266</v>
      </c>
      <c r="C276" s="112" t="s">
        <v>97</v>
      </c>
      <c r="D276" s="112" t="s">
        <v>98</v>
      </c>
      <c r="E276" s="150">
        <v>1.1809722</v>
      </c>
      <c r="F276" s="113">
        <v>13.67</v>
      </c>
      <c r="G276" s="113">
        <f t="shared" si="8"/>
        <v>16.143889974</v>
      </c>
      <c r="H276" s="151">
        <f t="shared" si="9"/>
        <v>1.1809722</v>
      </c>
    </row>
    <row r="277" spans="1:8" ht="15">
      <c r="A277" s="143" t="s">
        <v>313</v>
      </c>
      <c r="B277" s="158" t="s">
        <v>314</v>
      </c>
      <c r="C277" s="144" t="s">
        <v>20</v>
      </c>
      <c r="D277" s="144" t="s">
        <v>102</v>
      </c>
      <c r="E277" s="152">
        <v>0.025</v>
      </c>
      <c r="F277" s="136">
        <v>370.33</v>
      </c>
      <c r="G277" s="136">
        <f>E277*F277</f>
        <v>9.25825</v>
      </c>
      <c r="H277" s="137">
        <f>E277</f>
        <v>0.025</v>
      </c>
    </row>
    <row r="278" spans="1:8" ht="15">
      <c r="A278" s="111" t="s">
        <v>104</v>
      </c>
      <c r="B278" s="112" t="s">
        <v>175</v>
      </c>
      <c r="C278" s="112" t="s">
        <v>97</v>
      </c>
      <c r="D278" s="112" t="s">
        <v>98</v>
      </c>
      <c r="E278" s="150">
        <v>2.44444</v>
      </c>
      <c r="F278" s="113">
        <v>18.04</v>
      </c>
      <c r="G278" s="136">
        <f>E278*F278</f>
        <v>44.097697600000004</v>
      </c>
      <c r="H278" s="151">
        <f>E278</f>
        <v>2.44444</v>
      </c>
    </row>
    <row r="279" spans="1:8" ht="15">
      <c r="A279" s="111" t="s">
        <v>109</v>
      </c>
      <c r="B279" s="112" t="s">
        <v>134</v>
      </c>
      <c r="C279" s="112" t="s">
        <v>97</v>
      </c>
      <c r="D279" s="112" t="s">
        <v>98</v>
      </c>
      <c r="E279" s="150">
        <v>0.445</v>
      </c>
      <c r="F279" s="113">
        <v>18.46</v>
      </c>
      <c r="G279" s="113">
        <f>E279*F279</f>
        <v>8.2147</v>
      </c>
      <c r="H279" s="151">
        <f>E279</f>
        <v>0.445</v>
      </c>
    </row>
    <row r="280" spans="1:8" ht="15">
      <c r="A280" s="111" t="s">
        <v>315</v>
      </c>
      <c r="B280" s="112" t="s">
        <v>305</v>
      </c>
      <c r="C280" s="112" t="s">
        <v>97</v>
      </c>
      <c r="D280" s="112" t="s">
        <v>98</v>
      </c>
      <c r="E280" s="150">
        <v>0.04125</v>
      </c>
      <c r="F280" s="113">
        <v>13.23</v>
      </c>
      <c r="G280" s="113">
        <f t="shared" si="8"/>
        <v>0.5457375000000001</v>
      </c>
      <c r="H280" s="151">
        <f t="shared" si="9"/>
        <v>0.04125</v>
      </c>
    </row>
    <row r="281" spans="1:8" ht="15">
      <c r="A281" s="111" t="s">
        <v>105</v>
      </c>
      <c r="B281" s="112" t="s">
        <v>135</v>
      </c>
      <c r="C281" s="112" t="s">
        <v>97</v>
      </c>
      <c r="D281" s="112" t="s">
        <v>98</v>
      </c>
      <c r="E281" s="150">
        <v>0.1225</v>
      </c>
      <c r="F281" s="113">
        <v>13.23</v>
      </c>
      <c r="G281" s="113">
        <f t="shared" si="8"/>
        <v>1.620675</v>
      </c>
      <c r="H281" s="151">
        <f t="shared" si="9"/>
        <v>0.1225</v>
      </c>
    </row>
    <row r="282" spans="1:8" ht="30">
      <c r="A282" s="134" t="s">
        <v>316</v>
      </c>
      <c r="B282" s="167" t="s">
        <v>306</v>
      </c>
      <c r="C282" s="132" t="s">
        <v>24</v>
      </c>
      <c r="D282" s="132" t="s">
        <v>99</v>
      </c>
      <c r="E282" s="152">
        <v>1</v>
      </c>
      <c r="F282" s="136">
        <v>33.05</v>
      </c>
      <c r="G282" s="136">
        <f t="shared" si="8"/>
        <v>33.05</v>
      </c>
      <c r="H282" s="153">
        <f t="shared" si="9"/>
        <v>1</v>
      </c>
    </row>
    <row r="283" spans="1:8" ht="15">
      <c r="A283" s="111" t="s">
        <v>317</v>
      </c>
      <c r="B283" s="112" t="s">
        <v>307</v>
      </c>
      <c r="C283" s="112" t="s">
        <v>24</v>
      </c>
      <c r="D283" s="112" t="s">
        <v>99</v>
      </c>
      <c r="E283" s="150">
        <v>1</v>
      </c>
      <c r="F283" s="113">
        <v>219.87</v>
      </c>
      <c r="G283" s="113">
        <f t="shared" si="8"/>
        <v>219.87</v>
      </c>
      <c r="H283" s="151">
        <f t="shared" si="9"/>
        <v>1</v>
      </c>
    </row>
    <row r="284" spans="1:8" ht="15">
      <c r="A284" s="134"/>
      <c r="B284" s="135"/>
      <c r="C284" s="132"/>
      <c r="D284" s="132"/>
      <c r="E284" s="132"/>
      <c r="F284" s="132"/>
      <c r="G284" s="132"/>
      <c r="H284" s="133"/>
    </row>
    <row r="285" spans="1:8" ht="15">
      <c r="A285" s="134"/>
      <c r="B285" s="135"/>
      <c r="C285" s="132"/>
      <c r="D285" s="131" t="s">
        <v>100</v>
      </c>
      <c r="E285" s="136">
        <f>G276+G278+G279+G280+G281</f>
        <v>70.62270007400002</v>
      </c>
      <c r="F285" s="132"/>
      <c r="G285" s="112" t="s">
        <v>138</v>
      </c>
      <c r="H285" s="116">
        <f>E285+E286</f>
        <v>534.901825074</v>
      </c>
    </row>
    <row r="286" spans="1:8" ht="15">
      <c r="A286" s="134"/>
      <c r="B286" s="135"/>
      <c r="C286" s="132"/>
      <c r="D286" s="131" t="s">
        <v>101</v>
      </c>
      <c r="E286" s="136">
        <f>G271+G272+G273+G274+G275+G277+G282+G283</f>
        <v>464.279125</v>
      </c>
      <c r="F286" s="132"/>
      <c r="G286" s="112" t="s">
        <v>137</v>
      </c>
      <c r="H286" s="116">
        <f>H285+H285*0.3129</f>
        <v>702.2726061396547</v>
      </c>
    </row>
    <row r="287" spans="1:8" ht="15">
      <c r="A287" s="134"/>
      <c r="B287" s="135"/>
      <c r="C287" s="132"/>
      <c r="D287" s="131"/>
      <c r="E287" s="136"/>
      <c r="F287" s="132"/>
      <c r="G287" s="112"/>
      <c r="H287" s="116"/>
    </row>
    <row r="288" spans="1:8" ht="15">
      <c r="A288" s="125" t="s">
        <v>89</v>
      </c>
      <c r="B288" s="126" t="s">
        <v>90</v>
      </c>
      <c r="C288" s="127" t="s">
        <v>91</v>
      </c>
      <c r="D288" s="127" t="s">
        <v>92</v>
      </c>
      <c r="E288" s="127" t="s">
        <v>93</v>
      </c>
      <c r="F288" s="127" t="s">
        <v>94</v>
      </c>
      <c r="G288" s="127" t="s">
        <v>95</v>
      </c>
      <c r="H288" s="128" t="s">
        <v>96</v>
      </c>
    </row>
    <row r="289" spans="1:8" ht="45">
      <c r="A289" s="129" t="s">
        <v>370</v>
      </c>
      <c r="B289" s="160" t="s">
        <v>318</v>
      </c>
      <c r="C289" s="131" t="s">
        <v>24</v>
      </c>
      <c r="D289" s="132"/>
      <c r="E289" s="132"/>
      <c r="F289" s="132"/>
      <c r="G289" s="132"/>
      <c r="H289" s="133"/>
    </row>
    <row r="290" spans="1:8" ht="15">
      <c r="A290" s="143" t="s">
        <v>308</v>
      </c>
      <c r="B290" s="158" t="s">
        <v>301</v>
      </c>
      <c r="C290" s="144" t="s">
        <v>24</v>
      </c>
      <c r="D290" s="144" t="s">
        <v>99</v>
      </c>
      <c r="E290" s="152">
        <v>1</v>
      </c>
      <c r="F290" s="136">
        <v>6.93</v>
      </c>
      <c r="G290" s="136">
        <f aca="true" t="shared" si="10" ref="G290:G301">E290*F290</f>
        <v>6.93</v>
      </c>
      <c r="H290" s="137">
        <f aca="true" t="shared" si="11" ref="H290:H301">E290</f>
        <v>1</v>
      </c>
    </row>
    <row r="291" spans="1:8" ht="15">
      <c r="A291" s="143" t="s">
        <v>309</v>
      </c>
      <c r="B291" s="159" t="s">
        <v>302</v>
      </c>
      <c r="C291" s="144" t="s">
        <v>45</v>
      </c>
      <c r="D291" s="144" t="s">
        <v>99</v>
      </c>
      <c r="E291" s="152">
        <v>0.05625</v>
      </c>
      <c r="F291" s="136">
        <v>2.86</v>
      </c>
      <c r="G291" s="136">
        <f t="shared" si="10"/>
        <v>0.160875</v>
      </c>
      <c r="H291" s="137">
        <f t="shared" si="11"/>
        <v>0.05625</v>
      </c>
    </row>
    <row r="292" spans="1:8" ht="15">
      <c r="A292" s="143" t="s">
        <v>310</v>
      </c>
      <c r="B292" s="158" t="s">
        <v>303</v>
      </c>
      <c r="C292" s="144" t="s">
        <v>203</v>
      </c>
      <c r="D292" s="144" t="s">
        <v>99</v>
      </c>
      <c r="E292" s="152">
        <v>2</v>
      </c>
      <c r="F292" s="136">
        <v>1.24</v>
      </c>
      <c r="G292" s="136">
        <f t="shared" si="10"/>
        <v>2.48</v>
      </c>
      <c r="H292" s="137">
        <f t="shared" si="11"/>
        <v>2</v>
      </c>
    </row>
    <row r="293" spans="1:8" ht="15">
      <c r="A293" s="143" t="s">
        <v>311</v>
      </c>
      <c r="B293" s="159" t="s">
        <v>304</v>
      </c>
      <c r="C293" s="144" t="s">
        <v>24</v>
      </c>
      <c r="D293" s="144" t="s">
        <v>99</v>
      </c>
      <c r="E293" s="152">
        <v>1</v>
      </c>
      <c r="F293" s="136">
        <v>97.9</v>
      </c>
      <c r="G293" s="136">
        <f t="shared" si="10"/>
        <v>97.9</v>
      </c>
      <c r="H293" s="137">
        <f t="shared" si="11"/>
        <v>1</v>
      </c>
    </row>
    <row r="294" spans="1:8" ht="15">
      <c r="A294" s="143" t="s">
        <v>319</v>
      </c>
      <c r="B294" s="159" t="s">
        <v>320</v>
      </c>
      <c r="C294" s="144" t="s">
        <v>24</v>
      </c>
      <c r="D294" s="144" t="s">
        <v>99</v>
      </c>
      <c r="E294" s="152">
        <v>1</v>
      </c>
      <c r="F294" s="136">
        <v>21.45</v>
      </c>
      <c r="G294" s="136">
        <f t="shared" si="10"/>
        <v>21.45</v>
      </c>
      <c r="H294" s="137">
        <f t="shared" si="11"/>
        <v>1</v>
      </c>
    </row>
    <row r="295" spans="1:8" ht="15">
      <c r="A295" s="111" t="s">
        <v>312</v>
      </c>
      <c r="B295" s="112" t="s">
        <v>266</v>
      </c>
      <c r="C295" s="112" t="s">
        <v>97</v>
      </c>
      <c r="D295" s="112" t="s">
        <v>98</v>
      </c>
      <c r="E295" s="150">
        <v>1.1809722</v>
      </c>
      <c r="F295" s="113">
        <v>13.67</v>
      </c>
      <c r="G295" s="113">
        <f t="shared" si="10"/>
        <v>16.143889974</v>
      </c>
      <c r="H295" s="151">
        <f t="shared" si="11"/>
        <v>1.1809722</v>
      </c>
    </row>
    <row r="296" spans="1:8" ht="15">
      <c r="A296" s="111" t="s">
        <v>104</v>
      </c>
      <c r="B296" s="112" t="s">
        <v>175</v>
      </c>
      <c r="C296" s="112" t="s">
        <v>97</v>
      </c>
      <c r="D296" s="112" t="s">
        <v>98</v>
      </c>
      <c r="E296" s="150">
        <v>2.44444</v>
      </c>
      <c r="F296" s="113">
        <v>18.04</v>
      </c>
      <c r="G296" s="136">
        <f t="shared" si="10"/>
        <v>44.097697600000004</v>
      </c>
      <c r="H296" s="151">
        <f t="shared" si="11"/>
        <v>2.44444</v>
      </c>
    </row>
    <row r="297" spans="1:8" ht="15">
      <c r="A297" s="111" t="s">
        <v>109</v>
      </c>
      <c r="B297" s="112" t="s">
        <v>134</v>
      </c>
      <c r="C297" s="112" t="s">
        <v>97</v>
      </c>
      <c r="D297" s="112" t="s">
        <v>98</v>
      </c>
      <c r="E297" s="150">
        <v>0.445</v>
      </c>
      <c r="F297" s="113">
        <v>18.46</v>
      </c>
      <c r="G297" s="113">
        <f t="shared" si="10"/>
        <v>8.2147</v>
      </c>
      <c r="H297" s="151">
        <f t="shared" si="11"/>
        <v>0.445</v>
      </c>
    </row>
    <row r="298" spans="1:8" ht="15">
      <c r="A298" s="111" t="s">
        <v>315</v>
      </c>
      <c r="B298" s="112" t="s">
        <v>305</v>
      </c>
      <c r="C298" s="112" t="s">
        <v>97</v>
      </c>
      <c r="D298" s="112" t="s">
        <v>98</v>
      </c>
      <c r="E298" s="150">
        <v>0.04125</v>
      </c>
      <c r="F298" s="113">
        <v>13.23</v>
      </c>
      <c r="G298" s="113">
        <f t="shared" si="10"/>
        <v>0.5457375000000001</v>
      </c>
      <c r="H298" s="151">
        <f t="shared" si="11"/>
        <v>0.04125</v>
      </c>
    </row>
    <row r="299" spans="1:8" ht="15">
      <c r="A299" s="111" t="s">
        <v>105</v>
      </c>
      <c r="B299" s="112" t="s">
        <v>135</v>
      </c>
      <c r="C299" s="112" t="s">
        <v>97</v>
      </c>
      <c r="D299" s="112" t="s">
        <v>98</v>
      </c>
      <c r="E299" s="150">
        <v>0.1225</v>
      </c>
      <c r="F299" s="113">
        <v>13.23</v>
      </c>
      <c r="G299" s="113">
        <f t="shared" si="10"/>
        <v>1.620675</v>
      </c>
      <c r="H299" s="151">
        <f t="shared" si="11"/>
        <v>0.1225</v>
      </c>
    </row>
    <row r="300" spans="1:8" ht="30">
      <c r="A300" s="134" t="s">
        <v>316</v>
      </c>
      <c r="B300" s="167" t="s">
        <v>306</v>
      </c>
      <c r="C300" s="132" t="s">
        <v>24</v>
      </c>
      <c r="D300" s="132" t="s">
        <v>99</v>
      </c>
      <c r="E300" s="152">
        <v>1</v>
      </c>
      <c r="F300" s="136">
        <v>33.05</v>
      </c>
      <c r="G300" s="136">
        <f t="shared" si="10"/>
        <v>33.05</v>
      </c>
      <c r="H300" s="153">
        <f t="shared" si="11"/>
        <v>1</v>
      </c>
    </row>
    <row r="301" spans="1:8" ht="15">
      <c r="A301" s="111" t="s">
        <v>317</v>
      </c>
      <c r="B301" s="112" t="s">
        <v>307</v>
      </c>
      <c r="C301" s="112" t="s">
        <v>24</v>
      </c>
      <c r="D301" s="112" t="s">
        <v>99</v>
      </c>
      <c r="E301" s="150">
        <v>1</v>
      </c>
      <c r="F301" s="113">
        <v>219.87</v>
      </c>
      <c r="G301" s="113">
        <f t="shared" si="10"/>
        <v>219.87</v>
      </c>
      <c r="H301" s="151">
        <f t="shared" si="11"/>
        <v>1</v>
      </c>
    </row>
    <row r="302" spans="1:8" ht="15">
      <c r="A302" s="134"/>
      <c r="B302" s="135"/>
      <c r="C302" s="132"/>
      <c r="D302" s="132"/>
      <c r="E302" s="132"/>
      <c r="F302" s="132"/>
      <c r="G302" s="132"/>
      <c r="H302" s="133"/>
    </row>
    <row r="303" spans="1:8" ht="15">
      <c r="A303" s="134"/>
      <c r="B303" s="135"/>
      <c r="C303" s="132"/>
      <c r="D303" s="131" t="s">
        <v>100</v>
      </c>
      <c r="E303" s="136">
        <f>G295+G296+G297+G298+G299</f>
        <v>70.62270007400002</v>
      </c>
      <c r="F303" s="132"/>
      <c r="G303" s="112" t="s">
        <v>138</v>
      </c>
      <c r="H303" s="116">
        <f>E303+E304</f>
        <v>452.463575074</v>
      </c>
    </row>
    <row r="304" spans="1:8" ht="15">
      <c r="A304" s="134"/>
      <c r="B304" s="135"/>
      <c r="C304" s="132"/>
      <c r="D304" s="131" t="s">
        <v>101</v>
      </c>
      <c r="E304" s="136">
        <f>G290+G291+G292+G293+G294+G300+G301</f>
        <v>381.840875</v>
      </c>
      <c r="F304" s="132"/>
      <c r="G304" s="112" t="s">
        <v>137</v>
      </c>
      <c r="H304" s="116">
        <f>H303+H303*0.3129</f>
        <v>594.0394277146546</v>
      </c>
    </row>
    <row r="305" spans="1:8" ht="15">
      <c r="A305" s="134"/>
      <c r="B305" s="135"/>
      <c r="C305" s="132"/>
      <c r="D305" s="131"/>
      <c r="E305" s="136"/>
      <c r="F305" s="132"/>
      <c r="G305" s="112"/>
      <c r="H305" s="116"/>
    </row>
    <row r="306" spans="1:8" ht="15">
      <c r="A306" s="125" t="s">
        <v>89</v>
      </c>
      <c r="B306" s="126" t="s">
        <v>90</v>
      </c>
      <c r="C306" s="127" t="s">
        <v>91</v>
      </c>
      <c r="D306" s="127" t="s">
        <v>92</v>
      </c>
      <c r="E306" s="127" t="s">
        <v>93</v>
      </c>
      <c r="F306" s="127" t="s">
        <v>94</v>
      </c>
      <c r="G306" s="127" t="s">
        <v>95</v>
      </c>
      <c r="H306" s="128" t="s">
        <v>96</v>
      </c>
    </row>
    <row r="307" spans="1:8" ht="30">
      <c r="A307" s="129" t="s">
        <v>324</v>
      </c>
      <c r="B307" s="160" t="s">
        <v>323</v>
      </c>
      <c r="C307" s="131" t="s">
        <v>24</v>
      </c>
      <c r="D307" s="132"/>
      <c r="E307" s="132"/>
      <c r="F307" s="132"/>
      <c r="G307" s="132"/>
      <c r="H307" s="133"/>
    </row>
    <row r="308" spans="1:8" ht="30">
      <c r="A308" s="143" t="s">
        <v>326</v>
      </c>
      <c r="B308" s="158" t="s">
        <v>325</v>
      </c>
      <c r="C308" s="144" t="s">
        <v>24</v>
      </c>
      <c r="D308" s="144" t="s">
        <v>99</v>
      </c>
      <c r="E308" s="152">
        <v>1</v>
      </c>
      <c r="F308" s="136">
        <v>55.86</v>
      </c>
      <c r="G308" s="136">
        <f aca="true" t="shared" si="12" ref="G308:G315">E308*F308</f>
        <v>55.86</v>
      </c>
      <c r="H308" s="137">
        <f aca="true" t="shared" si="13" ref="H308:H315">E308</f>
        <v>1</v>
      </c>
    </row>
    <row r="309" spans="1:8" ht="15">
      <c r="A309" s="143" t="s">
        <v>328</v>
      </c>
      <c r="B309" s="159" t="s">
        <v>327</v>
      </c>
      <c r="C309" s="144" t="s">
        <v>19</v>
      </c>
      <c r="D309" s="144" t="s">
        <v>99</v>
      </c>
      <c r="E309" s="152">
        <v>0.7979645</v>
      </c>
      <c r="F309" s="136">
        <v>0.19</v>
      </c>
      <c r="G309" s="136">
        <f t="shared" si="12"/>
        <v>0.151613255</v>
      </c>
      <c r="H309" s="137">
        <f t="shared" si="13"/>
        <v>0.7979645</v>
      </c>
    </row>
    <row r="310" spans="1:8" ht="15">
      <c r="A310" s="143" t="s">
        <v>330</v>
      </c>
      <c r="B310" s="158" t="s">
        <v>329</v>
      </c>
      <c r="C310" s="144" t="s">
        <v>24</v>
      </c>
      <c r="D310" s="144" t="s">
        <v>99</v>
      </c>
      <c r="E310" s="152">
        <v>0.32574</v>
      </c>
      <c r="F310" s="136">
        <v>19.13</v>
      </c>
      <c r="G310" s="136">
        <f t="shared" si="12"/>
        <v>6.2314061999999995</v>
      </c>
      <c r="H310" s="137">
        <f t="shared" si="13"/>
        <v>0.32574</v>
      </c>
    </row>
    <row r="311" spans="1:8" ht="30">
      <c r="A311" s="143" t="s">
        <v>331</v>
      </c>
      <c r="B311" s="159" t="s">
        <v>334</v>
      </c>
      <c r="C311" s="144" t="s">
        <v>24</v>
      </c>
      <c r="D311" s="144" t="s">
        <v>99</v>
      </c>
      <c r="E311" s="152">
        <v>1</v>
      </c>
      <c r="F311" s="136">
        <v>102.2</v>
      </c>
      <c r="G311" s="136">
        <f t="shared" si="12"/>
        <v>102.2</v>
      </c>
      <c r="H311" s="137">
        <f t="shared" si="13"/>
        <v>1</v>
      </c>
    </row>
    <row r="312" spans="1:8" ht="15">
      <c r="A312" s="143" t="s">
        <v>371</v>
      </c>
      <c r="B312" s="159" t="s">
        <v>372</v>
      </c>
      <c r="C312" s="144" t="s">
        <v>24</v>
      </c>
      <c r="D312" s="144" t="s">
        <v>373</v>
      </c>
      <c r="E312" s="152">
        <v>0.001975</v>
      </c>
      <c r="F312" s="136">
        <v>72.27</v>
      </c>
      <c r="G312" s="136">
        <f t="shared" si="12"/>
        <v>0.14273325</v>
      </c>
      <c r="H312" s="137">
        <f t="shared" si="13"/>
        <v>0.001975</v>
      </c>
    </row>
    <row r="313" spans="1:8" ht="30">
      <c r="A313" s="143" t="s">
        <v>332</v>
      </c>
      <c r="B313" s="159" t="s">
        <v>333</v>
      </c>
      <c r="C313" s="144" t="s">
        <v>24</v>
      </c>
      <c r="D313" s="144" t="s">
        <v>99</v>
      </c>
      <c r="E313" s="152">
        <v>1</v>
      </c>
      <c r="F313" s="136">
        <v>32.17</v>
      </c>
      <c r="G313" s="136">
        <f t="shared" si="12"/>
        <v>32.17</v>
      </c>
      <c r="H313" s="137">
        <f t="shared" si="13"/>
        <v>1</v>
      </c>
    </row>
    <row r="314" spans="1:8" ht="15">
      <c r="A314" s="111" t="s">
        <v>312</v>
      </c>
      <c r="B314" s="112" t="s">
        <v>335</v>
      </c>
      <c r="C314" s="112" t="s">
        <v>97</v>
      </c>
      <c r="D314" s="112" t="s">
        <v>98</v>
      </c>
      <c r="E314" s="150">
        <v>0.5238095</v>
      </c>
      <c r="F314" s="113">
        <v>13.67</v>
      </c>
      <c r="G314" s="113">
        <f t="shared" si="12"/>
        <v>7.160475865</v>
      </c>
      <c r="H314" s="151">
        <f t="shared" si="13"/>
        <v>0.5238095</v>
      </c>
    </row>
    <row r="315" spans="1:8" ht="15">
      <c r="A315" s="111" t="s">
        <v>104</v>
      </c>
      <c r="B315" s="112" t="s">
        <v>175</v>
      </c>
      <c r="C315" s="112" t="s">
        <v>97</v>
      </c>
      <c r="D315" s="112" t="s">
        <v>98</v>
      </c>
      <c r="E315" s="150">
        <v>1.047619</v>
      </c>
      <c r="F315" s="113">
        <v>18.04</v>
      </c>
      <c r="G315" s="136">
        <f t="shared" si="12"/>
        <v>18.89904676</v>
      </c>
      <c r="H315" s="151">
        <f t="shared" si="13"/>
        <v>1.047619</v>
      </c>
    </row>
    <row r="316" spans="1:8" ht="15">
      <c r="A316" s="134"/>
      <c r="B316" s="135"/>
      <c r="C316" s="132"/>
      <c r="D316" s="132"/>
      <c r="E316" s="132"/>
      <c r="F316" s="132"/>
      <c r="G316" s="132"/>
      <c r="H316" s="133"/>
    </row>
    <row r="317" spans="1:8" ht="15">
      <c r="A317" s="134"/>
      <c r="B317" s="135"/>
      <c r="C317" s="132"/>
      <c r="D317" s="131" t="s">
        <v>100</v>
      </c>
      <c r="E317" s="136">
        <f>G314+G315</f>
        <v>26.059522625</v>
      </c>
      <c r="F317" s="132"/>
      <c r="G317" s="112" t="s">
        <v>138</v>
      </c>
      <c r="H317" s="116">
        <f>E317+E318</f>
        <v>222.81527533000002</v>
      </c>
    </row>
    <row r="318" spans="1:8" ht="15">
      <c r="A318" s="134"/>
      <c r="B318" s="135"/>
      <c r="C318" s="132"/>
      <c r="D318" s="131" t="s">
        <v>101</v>
      </c>
      <c r="E318" s="136">
        <f>G308+G309+G310+G311+G312+G313</f>
        <v>196.75575270500002</v>
      </c>
      <c r="F318" s="132"/>
      <c r="G318" s="112" t="s">
        <v>137</v>
      </c>
      <c r="H318" s="116">
        <f>H317+H317*0.3129</f>
        <v>292.53417498075703</v>
      </c>
    </row>
    <row r="319" spans="1:8" ht="15">
      <c r="A319" s="134"/>
      <c r="B319" s="135"/>
      <c r="C319" s="132"/>
      <c r="D319" s="131"/>
      <c r="E319" s="136"/>
      <c r="F319" s="132"/>
      <c r="G319" s="112"/>
      <c r="H319" s="116"/>
    </row>
    <row r="320" spans="1:8" ht="15">
      <c r="A320" s="125" t="s">
        <v>89</v>
      </c>
      <c r="B320" s="126" t="s">
        <v>90</v>
      </c>
      <c r="C320" s="127" t="s">
        <v>91</v>
      </c>
      <c r="D320" s="127" t="s">
        <v>92</v>
      </c>
      <c r="E320" s="127" t="s">
        <v>93</v>
      </c>
      <c r="F320" s="127" t="s">
        <v>94</v>
      </c>
      <c r="G320" s="127" t="s">
        <v>95</v>
      </c>
      <c r="H320" s="128" t="s">
        <v>96</v>
      </c>
    </row>
    <row r="321" spans="1:8" ht="45">
      <c r="A321" s="129" t="s">
        <v>341</v>
      </c>
      <c r="B321" s="160" t="s">
        <v>336</v>
      </c>
      <c r="C321" s="131" t="s">
        <v>24</v>
      </c>
      <c r="D321" s="132"/>
      <c r="E321" s="132"/>
      <c r="F321" s="132"/>
      <c r="G321" s="132"/>
      <c r="H321" s="133"/>
    </row>
    <row r="322" spans="1:8" ht="30">
      <c r="A322" s="143" t="s">
        <v>338</v>
      </c>
      <c r="B322" s="158" t="s">
        <v>337</v>
      </c>
      <c r="C322" s="144" t="s">
        <v>24</v>
      </c>
      <c r="D322" s="144" t="s">
        <v>99</v>
      </c>
      <c r="E322" s="152">
        <v>1</v>
      </c>
      <c r="F322" s="136">
        <v>90.62</v>
      </c>
      <c r="G322" s="136">
        <f aca="true" t="shared" si="14" ref="G322:G329">E322*F322</f>
        <v>90.62</v>
      </c>
      <c r="H322" s="137">
        <f aca="true" t="shared" si="15" ref="H322:H329">E322</f>
        <v>1</v>
      </c>
    </row>
    <row r="323" spans="1:8" ht="15">
      <c r="A323" s="143" t="s">
        <v>328</v>
      </c>
      <c r="B323" s="159" t="s">
        <v>327</v>
      </c>
      <c r="C323" s="144" t="s">
        <v>19</v>
      </c>
      <c r="D323" s="144" t="s">
        <v>99</v>
      </c>
      <c r="E323" s="152">
        <v>2.7928759</v>
      </c>
      <c r="F323" s="136">
        <v>0.19</v>
      </c>
      <c r="G323" s="136">
        <f t="shared" si="14"/>
        <v>0.5306464209999999</v>
      </c>
      <c r="H323" s="137">
        <f t="shared" si="15"/>
        <v>2.7928759</v>
      </c>
    </row>
    <row r="324" spans="1:8" ht="15">
      <c r="A324" s="143" t="s">
        <v>330</v>
      </c>
      <c r="B324" s="158" t="s">
        <v>329</v>
      </c>
      <c r="C324" s="144" t="s">
        <v>24</v>
      </c>
      <c r="D324" s="144" t="s">
        <v>99</v>
      </c>
      <c r="E324" s="152">
        <v>0.29097</v>
      </c>
      <c r="F324" s="136">
        <v>19.13</v>
      </c>
      <c r="G324" s="136">
        <f t="shared" si="14"/>
        <v>5.5662560999999995</v>
      </c>
      <c r="H324" s="137">
        <f t="shared" si="15"/>
        <v>0.29097</v>
      </c>
    </row>
    <row r="325" spans="1:8" ht="30">
      <c r="A325" s="143" t="s">
        <v>340</v>
      </c>
      <c r="B325" s="159" t="s">
        <v>339</v>
      </c>
      <c r="C325" s="144" t="s">
        <v>24</v>
      </c>
      <c r="D325" s="144" t="s">
        <v>99</v>
      </c>
      <c r="E325" s="152">
        <v>1</v>
      </c>
      <c r="F325" s="136">
        <v>128.36</v>
      </c>
      <c r="G325" s="136">
        <f t="shared" si="14"/>
        <v>128.36</v>
      </c>
      <c r="H325" s="137">
        <f t="shared" si="15"/>
        <v>1</v>
      </c>
    </row>
    <row r="326" spans="1:8" ht="15">
      <c r="A326" s="143" t="s">
        <v>371</v>
      </c>
      <c r="B326" s="159" t="s">
        <v>372</v>
      </c>
      <c r="C326" s="144" t="s">
        <v>24</v>
      </c>
      <c r="D326" s="144" t="s">
        <v>373</v>
      </c>
      <c r="E326" s="152">
        <v>0.0069124</v>
      </c>
      <c r="F326" s="136">
        <v>72.27</v>
      </c>
      <c r="G326" s="136">
        <f t="shared" si="14"/>
        <v>0.49955914799999995</v>
      </c>
      <c r="H326" s="137">
        <f t="shared" si="15"/>
        <v>0.0069124</v>
      </c>
    </row>
    <row r="327" spans="1:8" ht="30">
      <c r="A327" s="143" t="s">
        <v>332</v>
      </c>
      <c r="B327" s="159" t="s">
        <v>342</v>
      </c>
      <c r="C327" s="144" t="s">
        <v>24</v>
      </c>
      <c r="D327" s="144" t="s">
        <v>99</v>
      </c>
      <c r="E327" s="152">
        <v>1</v>
      </c>
      <c r="F327" s="136">
        <v>38.99</v>
      </c>
      <c r="G327" s="136">
        <f t="shared" si="14"/>
        <v>38.99</v>
      </c>
      <c r="H327" s="137">
        <f t="shared" si="15"/>
        <v>1</v>
      </c>
    </row>
    <row r="328" spans="1:8" ht="15">
      <c r="A328" s="111" t="s">
        <v>312</v>
      </c>
      <c r="B328" s="112" t="s">
        <v>335</v>
      </c>
      <c r="C328" s="112" t="s">
        <v>97</v>
      </c>
      <c r="D328" s="112" t="s">
        <v>98</v>
      </c>
      <c r="E328" s="150">
        <v>0.48888</v>
      </c>
      <c r="F328" s="113">
        <v>13.67</v>
      </c>
      <c r="G328" s="113">
        <f t="shared" si="14"/>
        <v>6.6829896</v>
      </c>
      <c r="H328" s="151">
        <f t="shared" si="15"/>
        <v>0.48888</v>
      </c>
    </row>
    <row r="329" spans="1:8" ht="15">
      <c r="A329" s="111" t="s">
        <v>104</v>
      </c>
      <c r="B329" s="112" t="s">
        <v>175</v>
      </c>
      <c r="C329" s="112" t="s">
        <v>97</v>
      </c>
      <c r="D329" s="112" t="s">
        <v>98</v>
      </c>
      <c r="E329" s="150">
        <v>0.48888</v>
      </c>
      <c r="F329" s="113">
        <v>18.04</v>
      </c>
      <c r="G329" s="136">
        <f t="shared" si="14"/>
        <v>8.819395199999999</v>
      </c>
      <c r="H329" s="151">
        <f t="shared" si="15"/>
        <v>0.48888</v>
      </c>
    </row>
    <row r="330" spans="1:8" ht="15">
      <c r="A330" s="134"/>
      <c r="B330" s="135"/>
      <c r="C330" s="132"/>
      <c r="D330" s="132"/>
      <c r="E330" s="132"/>
      <c r="F330" s="132"/>
      <c r="G330" s="132"/>
      <c r="H330" s="133"/>
    </row>
    <row r="331" spans="1:8" ht="15">
      <c r="A331" s="134"/>
      <c r="B331" s="135"/>
      <c r="C331" s="132"/>
      <c r="D331" s="131" t="s">
        <v>100</v>
      </c>
      <c r="E331" s="136">
        <f>G328+G329</f>
        <v>15.502384799999998</v>
      </c>
      <c r="F331" s="132"/>
      <c r="G331" s="112" t="s">
        <v>138</v>
      </c>
      <c r="H331" s="116">
        <f>E331+E332</f>
        <v>280.068846469</v>
      </c>
    </row>
    <row r="332" spans="1:8" ht="15">
      <c r="A332" s="134"/>
      <c r="B332" s="135"/>
      <c r="C332" s="132"/>
      <c r="D332" s="131" t="s">
        <v>101</v>
      </c>
      <c r="E332" s="136">
        <f>G322+G324+G325+G326+G327+G323</f>
        <v>264.566461669</v>
      </c>
      <c r="F332" s="132"/>
      <c r="G332" s="112" t="s">
        <v>137</v>
      </c>
      <c r="H332" s="116">
        <f>H331+H331*0.3129</f>
        <v>367.7023885291501</v>
      </c>
    </row>
    <row r="333" spans="1:8" ht="15">
      <c r="A333" s="134"/>
      <c r="B333" s="135"/>
      <c r="C333" s="132"/>
      <c r="D333" s="131"/>
      <c r="E333" s="136"/>
      <c r="F333" s="132"/>
      <c r="G333" s="112"/>
      <c r="H333" s="116"/>
    </row>
    <row r="334" spans="1:8" ht="15">
      <c r="A334" s="125" t="s">
        <v>89</v>
      </c>
      <c r="B334" s="126" t="s">
        <v>90</v>
      </c>
      <c r="C334" s="127" t="s">
        <v>91</v>
      </c>
      <c r="D334" s="127" t="s">
        <v>92</v>
      </c>
      <c r="E334" s="127" t="s">
        <v>93</v>
      </c>
      <c r="F334" s="127" t="s">
        <v>94</v>
      </c>
      <c r="G334" s="127" t="s">
        <v>95</v>
      </c>
      <c r="H334" s="128" t="s">
        <v>96</v>
      </c>
    </row>
    <row r="335" spans="1:8" ht="30">
      <c r="A335" s="129" t="s">
        <v>272</v>
      </c>
      <c r="B335" s="160" t="s">
        <v>271</v>
      </c>
      <c r="C335" s="131" t="s">
        <v>20</v>
      </c>
      <c r="D335" s="132"/>
      <c r="E335" s="132"/>
      <c r="F335" s="132"/>
      <c r="G335" s="132"/>
      <c r="H335" s="133"/>
    </row>
    <row r="336" spans="1:8" ht="15">
      <c r="A336" s="143" t="s">
        <v>133</v>
      </c>
      <c r="B336" s="158" t="s">
        <v>131</v>
      </c>
      <c r="C336" s="144" t="s">
        <v>45</v>
      </c>
      <c r="D336" s="144" t="s">
        <v>102</v>
      </c>
      <c r="E336" s="152">
        <v>80</v>
      </c>
      <c r="F336" s="136">
        <v>7.31</v>
      </c>
      <c r="G336" s="136">
        <f>E336*F336</f>
        <v>584.8</v>
      </c>
      <c r="H336" s="137">
        <f>E336</f>
        <v>80</v>
      </c>
    </row>
    <row r="337" spans="1:8" ht="15">
      <c r="A337" s="111" t="s">
        <v>273</v>
      </c>
      <c r="B337" s="112" t="s">
        <v>274</v>
      </c>
      <c r="C337" s="112" t="s">
        <v>7</v>
      </c>
      <c r="D337" s="112" t="s">
        <v>102</v>
      </c>
      <c r="E337" s="150">
        <v>15</v>
      </c>
      <c r="F337" s="113">
        <v>30.61</v>
      </c>
      <c r="G337" s="113">
        <f>E337*F337</f>
        <v>459.15</v>
      </c>
      <c r="H337" s="151">
        <f>E337</f>
        <v>15</v>
      </c>
    </row>
    <row r="338" spans="1:8" ht="30">
      <c r="A338" s="111" t="s">
        <v>115</v>
      </c>
      <c r="B338" s="167" t="s">
        <v>275</v>
      </c>
      <c r="C338" s="112" t="s">
        <v>20</v>
      </c>
      <c r="D338" s="112" t="s">
        <v>102</v>
      </c>
      <c r="E338" s="150">
        <v>1</v>
      </c>
      <c r="F338" s="113">
        <v>408.81</v>
      </c>
      <c r="G338" s="113">
        <f>E338*F338</f>
        <v>408.81</v>
      </c>
      <c r="H338" s="151">
        <f>E338</f>
        <v>1</v>
      </c>
    </row>
    <row r="339" spans="1:8" ht="15">
      <c r="A339" s="134"/>
      <c r="B339" s="135"/>
      <c r="C339" s="132"/>
      <c r="D339" s="132"/>
      <c r="E339" s="132"/>
      <c r="F339" s="132"/>
      <c r="G339" s="132"/>
      <c r="H339" s="133"/>
    </row>
    <row r="340" spans="1:8" ht="15">
      <c r="A340" s="134"/>
      <c r="B340" s="135"/>
      <c r="C340" s="132"/>
      <c r="D340" s="131" t="s">
        <v>100</v>
      </c>
      <c r="E340" s="136"/>
      <c r="F340" s="132"/>
      <c r="G340" s="112" t="s">
        <v>138</v>
      </c>
      <c r="H340" s="116">
        <f>E340+E341</f>
        <v>1452.7599999999998</v>
      </c>
    </row>
    <row r="341" spans="1:8" ht="15">
      <c r="A341" s="134"/>
      <c r="B341" s="135"/>
      <c r="C341" s="132"/>
      <c r="D341" s="131" t="s">
        <v>101</v>
      </c>
      <c r="E341" s="136">
        <f>G336+G337+G338</f>
        <v>1452.7599999999998</v>
      </c>
      <c r="F341" s="132"/>
      <c r="G341" s="112" t="s">
        <v>137</v>
      </c>
      <c r="H341" s="116">
        <f>H340+H340*0.3129</f>
        <v>1907.3286039999998</v>
      </c>
    </row>
    <row r="342" spans="1:8" ht="15">
      <c r="A342" s="134"/>
      <c r="B342" s="135"/>
      <c r="C342" s="132"/>
      <c r="D342" s="131"/>
      <c r="E342" s="136"/>
      <c r="F342" s="132"/>
      <c r="G342" s="112"/>
      <c r="H342" s="116"/>
    </row>
    <row r="343" spans="1:8" ht="15">
      <c r="A343" s="125" t="s">
        <v>89</v>
      </c>
      <c r="B343" s="126" t="s">
        <v>90</v>
      </c>
      <c r="C343" s="127" t="s">
        <v>91</v>
      </c>
      <c r="D343" s="127" t="s">
        <v>92</v>
      </c>
      <c r="E343" s="127" t="s">
        <v>93</v>
      </c>
      <c r="F343" s="127" t="s">
        <v>94</v>
      </c>
      <c r="G343" s="127" t="s">
        <v>95</v>
      </c>
      <c r="H343" s="128" t="s">
        <v>96</v>
      </c>
    </row>
    <row r="344" spans="1:8" ht="30">
      <c r="A344" s="129" t="s">
        <v>277</v>
      </c>
      <c r="B344" s="160" t="s">
        <v>276</v>
      </c>
      <c r="C344" s="131" t="s">
        <v>19</v>
      </c>
      <c r="D344" s="132"/>
      <c r="E344" s="132"/>
      <c r="F344" s="132"/>
      <c r="G344" s="132"/>
      <c r="H344" s="133"/>
    </row>
    <row r="345" spans="1:8" ht="15">
      <c r="A345" s="143" t="s">
        <v>278</v>
      </c>
      <c r="B345" s="158" t="s">
        <v>230</v>
      </c>
      <c r="C345" s="144" t="s">
        <v>19</v>
      </c>
      <c r="D345" s="144" t="s">
        <v>99</v>
      </c>
      <c r="E345" s="152">
        <v>1</v>
      </c>
      <c r="F345" s="136">
        <v>480</v>
      </c>
      <c r="G345" s="136">
        <f>E345*F345</f>
        <v>480</v>
      </c>
      <c r="H345" s="137">
        <f>E345</f>
        <v>1</v>
      </c>
    </row>
    <row r="346" spans="1:8" ht="15">
      <c r="A346" s="111" t="s">
        <v>109</v>
      </c>
      <c r="B346" s="112" t="s">
        <v>134</v>
      </c>
      <c r="C346" s="112" t="s">
        <v>97</v>
      </c>
      <c r="D346" s="112" t="s">
        <v>98</v>
      </c>
      <c r="E346" s="150">
        <v>1</v>
      </c>
      <c r="F346" s="113">
        <v>18.46</v>
      </c>
      <c r="G346" s="113">
        <f>E346*F346</f>
        <v>18.46</v>
      </c>
      <c r="H346" s="151">
        <f>E346</f>
        <v>1</v>
      </c>
    </row>
    <row r="347" spans="1:8" ht="15">
      <c r="A347" s="111" t="s">
        <v>105</v>
      </c>
      <c r="B347" s="112" t="s">
        <v>135</v>
      </c>
      <c r="C347" s="112" t="s">
        <v>97</v>
      </c>
      <c r="D347" s="112" t="s">
        <v>98</v>
      </c>
      <c r="E347" s="150">
        <v>1</v>
      </c>
      <c r="F347" s="113">
        <v>13.23</v>
      </c>
      <c r="G347" s="113">
        <f>E347*F347</f>
        <v>13.23</v>
      </c>
      <c r="H347" s="151">
        <f>E347</f>
        <v>1</v>
      </c>
    </row>
    <row r="348" spans="1:8" ht="15">
      <c r="A348" s="134"/>
      <c r="B348" s="135"/>
      <c r="C348" s="132"/>
      <c r="D348" s="132"/>
      <c r="E348" s="132"/>
      <c r="F348" s="132"/>
      <c r="G348" s="132"/>
      <c r="H348" s="133"/>
    </row>
    <row r="349" spans="1:8" ht="15">
      <c r="A349" s="134"/>
      <c r="B349" s="135"/>
      <c r="C349" s="132"/>
      <c r="D349" s="131" t="s">
        <v>100</v>
      </c>
      <c r="E349" s="136">
        <f>G346+G347</f>
        <v>31.69</v>
      </c>
      <c r="F349" s="132"/>
      <c r="G349" s="112" t="s">
        <v>138</v>
      </c>
      <c r="H349" s="116">
        <f>E349+E350</f>
        <v>511.69</v>
      </c>
    </row>
    <row r="350" spans="1:8" ht="15">
      <c r="A350" s="134"/>
      <c r="B350" s="135"/>
      <c r="C350" s="132"/>
      <c r="D350" s="131" t="s">
        <v>101</v>
      </c>
      <c r="E350" s="136">
        <f>G345</f>
        <v>480</v>
      </c>
      <c r="F350" s="132"/>
      <c r="G350" s="112" t="s">
        <v>137</v>
      </c>
      <c r="H350" s="116">
        <f>H349+H349*0.3129</f>
        <v>671.7978009999999</v>
      </c>
    </row>
    <row r="351" spans="1:8" ht="15">
      <c r="A351" s="134"/>
      <c r="B351" s="135"/>
      <c r="C351" s="132"/>
      <c r="D351" s="131"/>
      <c r="E351" s="136"/>
      <c r="F351" s="132"/>
      <c r="G351" s="112"/>
      <c r="H351" s="116"/>
    </row>
    <row r="352" spans="1:8" ht="15">
      <c r="A352" s="125" t="s">
        <v>89</v>
      </c>
      <c r="B352" s="126" t="s">
        <v>90</v>
      </c>
      <c r="C352" s="127" t="s">
        <v>91</v>
      </c>
      <c r="D352" s="127" t="s">
        <v>92</v>
      </c>
      <c r="E352" s="127" t="s">
        <v>93</v>
      </c>
      <c r="F352" s="127" t="s">
        <v>94</v>
      </c>
      <c r="G352" s="127" t="s">
        <v>95</v>
      </c>
      <c r="H352" s="128" t="s">
        <v>96</v>
      </c>
    </row>
    <row r="353" spans="1:8" ht="30">
      <c r="A353" s="129" t="s">
        <v>280</v>
      </c>
      <c r="B353" s="160" t="s">
        <v>279</v>
      </c>
      <c r="C353" s="131" t="s">
        <v>7</v>
      </c>
      <c r="D353" s="132"/>
      <c r="E353" s="132"/>
      <c r="F353" s="132"/>
      <c r="G353" s="132"/>
      <c r="H353" s="133"/>
    </row>
    <row r="354" spans="1:8" ht="15">
      <c r="A354" s="143" t="s">
        <v>281</v>
      </c>
      <c r="B354" s="158" t="s">
        <v>283</v>
      </c>
      <c r="C354" s="144" t="s">
        <v>24</v>
      </c>
      <c r="D354" s="144" t="s">
        <v>99</v>
      </c>
      <c r="E354" s="152">
        <v>12.05</v>
      </c>
      <c r="F354" s="136">
        <v>1.89</v>
      </c>
      <c r="G354" s="136">
        <f>E354*F354</f>
        <v>22.7745</v>
      </c>
      <c r="H354" s="137">
        <f>E354</f>
        <v>12.05</v>
      </c>
    </row>
    <row r="355" spans="1:8" ht="15">
      <c r="A355" s="143" t="s">
        <v>282</v>
      </c>
      <c r="B355" s="158" t="s">
        <v>284</v>
      </c>
      <c r="C355" s="144" t="s">
        <v>24</v>
      </c>
      <c r="D355" s="144" t="s">
        <v>99</v>
      </c>
      <c r="E355" s="152">
        <v>1.05</v>
      </c>
      <c r="F355" s="136">
        <v>1.14</v>
      </c>
      <c r="G355" s="136">
        <f>E355*F355</f>
        <v>1.1969999999999998</v>
      </c>
      <c r="H355" s="137">
        <f>E355</f>
        <v>1.05</v>
      </c>
    </row>
    <row r="356" spans="1:8" ht="15">
      <c r="A356" s="143" t="s">
        <v>130</v>
      </c>
      <c r="B356" s="158" t="s">
        <v>159</v>
      </c>
      <c r="C356" s="144" t="s">
        <v>20</v>
      </c>
      <c r="D356" s="144" t="s">
        <v>102</v>
      </c>
      <c r="E356" s="152">
        <v>0.0145</v>
      </c>
      <c r="F356" s="136">
        <v>227.88</v>
      </c>
      <c r="G356" s="136">
        <f>E356*F356</f>
        <v>3.30426</v>
      </c>
      <c r="H356" s="137">
        <f>E356</f>
        <v>0.0145</v>
      </c>
    </row>
    <row r="357" spans="1:8" ht="15">
      <c r="A357" s="111" t="s">
        <v>109</v>
      </c>
      <c r="B357" s="112" t="s">
        <v>134</v>
      </c>
      <c r="C357" s="112" t="s">
        <v>97</v>
      </c>
      <c r="D357" s="112" t="s">
        <v>98</v>
      </c>
      <c r="E357" s="150">
        <v>0.7719298</v>
      </c>
      <c r="F357" s="113">
        <v>18.46</v>
      </c>
      <c r="G357" s="113">
        <f>E357*F357</f>
        <v>14.249824108</v>
      </c>
      <c r="H357" s="151">
        <f>E357</f>
        <v>0.7719298</v>
      </c>
    </row>
    <row r="358" spans="1:8" ht="15">
      <c r="A358" s="111" t="s">
        <v>105</v>
      </c>
      <c r="B358" s="112" t="s">
        <v>135</v>
      </c>
      <c r="C358" s="112" t="s">
        <v>97</v>
      </c>
      <c r="D358" s="112" t="s">
        <v>98</v>
      </c>
      <c r="E358" s="150">
        <v>0.3859649</v>
      </c>
      <c r="F358" s="113">
        <v>13.23</v>
      </c>
      <c r="G358" s="113">
        <f>E358*F358</f>
        <v>5.106315627</v>
      </c>
      <c r="H358" s="151">
        <f>E358</f>
        <v>0.3859649</v>
      </c>
    </row>
    <row r="359" spans="1:8" ht="15">
      <c r="A359" s="134"/>
      <c r="B359" s="135"/>
      <c r="C359" s="132"/>
      <c r="D359" s="132"/>
      <c r="E359" s="132"/>
      <c r="F359" s="132"/>
      <c r="G359" s="132"/>
      <c r="H359" s="133"/>
    </row>
    <row r="360" spans="1:8" ht="15">
      <c r="A360" s="134"/>
      <c r="B360" s="135"/>
      <c r="C360" s="132"/>
      <c r="D360" s="131" t="s">
        <v>100</v>
      </c>
      <c r="E360" s="136">
        <f>G357+G358</f>
        <v>19.356139735</v>
      </c>
      <c r="F360" s="132"/>
      <c r="G360" s="112" t="s">
        <v>138</v>
      </c>
      <c r="H360" s="116">
        <f>E360+E361</f>
        <v>46.631899735</v>
      </c>
    </row>
    <row r="361" spans="1:8" ht="15">
      <c r="A361" s="134"/>
      <c r="B361" s="135"/>
      <c r="C361" s="132"/>
      <c r="D361" s="131" t="s">
        <v>101</v>
      </c>
      <c r="E361" s="136">
        <f>G356+G354+G355</f>
        <v>27.27576</v>
      </c>
      <c r="F361" s="132"/>
      <c r="G361" s="112" t="s">
        <v>137</v>
      </c>
      <c r="H361" s="116">
        <f>H360+H360*0.3129</f>
        <v>61.223021162081494</v>
      </c>
    </row>
    <row r="362" spans="1:8" ht="15">
      <c r="A362" s="134"/>
      <c r="B362" s="135"/>
      <c r="C362" s="132"/>
      <c r="D362" s="131"/>
      <c r="E362" s="136"/>
      <c r="F362" s="132"/>
      <c r="G362" s="112"/>
      <c r="H362" s="116"/>
    </row>
    <row r="363" spans="1:8" ht="15">
      <c r="A363" s="125" t="s">
        <v>89</v>
      </c>
      <c r="B363" s="126" t="s">
        <v>90</v>
      </c>
      <c r="C363" s="127" t="s">
        <v>91</v>
      </c>
      <c r="D363" s="127" t="s">
        <v>92</v>
      </c>
      <c r="E363" s="127" t="s">
        <v>93</v>
      </c>
      <c r="F363" s="127" t="s">
        <v>94</v>
      </c>
      <c r="G363" s="127" t="s">
        <v>95</v>
      </c>
      <c r="H363" s="128" t="s">
        <v>96</v>
      </c>
    </row>
    <row r="364" spans="1:8" ht="15">
      <c r="A364" s="129" t="s">
        <v>106</v>
      </c>
      <c r="B364" s="160" t="s">
        <v>285</v>
      </c>
      <c r="C364" s="131" t="s">
        <v>20</v>
      </c>
      <c r="D364" s="132"/>
      <c r="E364" s="132"/>
      <c r="F364" s="132"/>
      <c r="G364" s="132"/>
      <c r="H364" s="133"/>
    </row>
    <row r="365" spans="1:8" ht="15">
      <c r="A365" s="111" t="s">
        <v>105</v>
      </c>
      <c r="B365" s="112" t="s">
        <v>135</v>
      </c>
      <c r="C365" s="112" t="s">
        <v>97</v>
      </c>
      <c r="D365" s="112" t="s">
        <v>98</v>
      </c>
      <c r="E365" s="150">
        <v>3.4</v>
      </c>
      <c r="F365" s="113">
        <v>13.23</v>
      </c>
      <c r="G365" s="113">
        <f>E365*F365</f>
        <v>44.982</v>
      </c>
      <c r="H365" s="151">
        <f>E365</f>
        <v>3.4</v>
      </c>
    </row>
    <row r="366" spans="1:8" ht="15">
      <c r="A366" s="134"/>
      <c r="B366" s="135"/>
      <c r="C366" s="132"/>
      <c r="D366" s="132"/>
      <c r="E366" s="132"/>
      <c r="F366" s="132"/>
      <c r="G366" s="132"/>
      <c r="H366" s="133"/>
    </row>
    <row r="367" spans="1:8" ht="15">
      <c r="A367" s="134"/>
      <c r="B367" s="135"/>
      <c r="C367" s="132"/>
      <c r="D367" s="131" t="s">
        <v>100</v>
      </c>
      <c r="E367" s="136">
        <f>G365</f>
        <v>44.982</v>
      </c>
      <c r="F367" s="132"/>
      <c r="G367" s="112" t="s">
        <v>138</v>
      </c>
      <c r="H367" s="116">
        <f>E367+E368</f>
        <v>44.982</v>
      </c>
    </row>
    <row r="368" spans="1:8" ht="15">
      <c r="A368" s="134"/>
      <c r="B368" s="135"/>
      <c r="C368" s="132"/>
      <c r="D368" s="131" t="s">
        <v>101</v>
      </c>
      <c r="E368" s="136"/>
      <c r="F368" s="132"/>
      <c r="G368" s="112" t="s">
        <v>137</v>
      </c>
      <c r="H368" s="116">
        <f>H367+H367*0.3129</f>
        <v>59.0568678</v>
      </c>
    </row>
    <row r="369" spans="1:8" ht="15">
      <c r="A369" s="134"/>
      <c r="B369" s="135"/>
      <c r="C369" s="132"/>
      <c r="D369" s="131"/>
      <c r="E369" s="136"/>
      <c r="F369" s="132"/>
      <c r="G369" s="112"/>
      <c r="H369" s="116"/>
    </row>
    <row r="370" spans="1:8" ht="15">
      <c r="A370" s="125" t="s">
        <v>89</v>
      </c>
      <c r="B370" s="126" t="s">
        <v>90</v>
      </c>
      <c r="C370" s="127" t="s">
        <v>91</v>
      </c>
      <c r="D370" s="127" t="s">
        <v>92</v>
      </c>
      <c r="E370" s="127" t="s">
        <v>93</v>
      </c>
      <c r="F370" s="127" t="s">
        <v>94</v>
      </c>
      <c r="G370" s="127" t="s">
        <v>95</v>
      </c>
      <c r="H370" s="128" t="s">
        <v>96</v>
      </c>
    </row>
    <row r="371" spans="1:8" ht="15">
      <c r="A371" s="129" t="s">
        <v>287</v>
      </c>
      <c r="B371" s="160" t="s">
        <v>286</v>
      </c>
      <c r="C371" s="131" t="s">
        <v>7</v>
      </c>
      <c r="D371" s="132"/>
      <c r="E371" s="132"/>
      <c r="F371" s="132"/>
      <c r="G371" s="132"/>
      <c r="H371" s="133"/>
    </row>
    <row r="372" spans="1:8" ht="15">
      <c r="A372" s="143" t="s">
        <v>289</v>
      </c>
      <c r="B372" s="158" t="s">
        <v>288</v>
      </c>
      <c r="C372" s="144" t="s">
        <v>7</v>
      </c>
      <c r="D372" s="144" t="s">
        <v>102</v>
      </c>
      <c r="E372" s="152">
        <v>0.536</v>
      </c>
      <c r="F372" s="136">
        <v>35.41</v>
      </c>
      <c r="G372" s="136">
        <f>E372*F372</f>
        <v>18.97976</v>
      </c>
      <c r="H372" s="137">
        <f>E372</f>
        <v>0.536</v>
      </c>
    </row>
    <row r="373" spans="1:8" ht="15">
      <c r="A373" s="111" t="s">
        <v>290</v>
      </c>
      <c r="B373" s="158" t="s">
        <v>288</v>
      </c>
      <c r="C373" s="112" t="s">
        <v>7</v>
      </c>
      <c r="D373" s="112" t="s">
        <v>102</v>
      </c>
      <c r="E373" s="150">
        <v>0.128</v>
      </c>
      <c r="F373" s="113">
        <v>47.64</v>
      </c>
      <c r="G373" s="113">
        <f>E373*F373</f>
        <v>6.09792</v>
      </c>
      <c r="H373" s="151">
        <f>E373</f>
        <v>0.128</v>
      </c>
    </row>
    <row r="374" spans="1:8" ht="15">
      <c r="A374" s="111" t="s">
        <v>291</v>
      </c>
      <c r="B374" s="158" t="s">
        <v>288</v>
      </c>
      <c r="C374" s="112" t="s">
        <v>7</v>
      </c>
      <c r="D374" s="112" t="s">
        <v>102</v>
      </c>
      <c r="E374" s="150">
        <v>0.336</v>
      </c>
      <c r="F374" s="113">
        <v>41.25</v>
      </c>
      <c r="G374" s="113">
        <f>E374*F374</f>
        <v>13.860000000000001</v>
      </c>
      <c r="H374" s="151">
        <f>E374</f>
        <v>0.336</v>
      </c>
    </row>
    <row r="375" spans="1:8" ht="15">
      <c r="A375" s="134"/>
      <c r="B375" s="135"/>
      <c r="C375" s="132"/>
      <c r="D375" s="132"/>
      <c r="E375" s="132"/>
      <c r="F375" s="132"/>
      <c r="G375" s="132"/>
      <c r="H375" s="133"/>
    </row>
    <row r="376" spans="1:8" ht="15">
      <c r="A376" s="134"/>
      <c r="B376" s="135"/>
      <c r="C376" s="132"/>
      <c r="D376" s="131" t="s">
        <v>100</v>
      </c>
      <c r="E376" s="136"/>
      <c r="F376" s="132"/>
      <c r="G376" s="112" t="s">
        <v>138</v>
      </c>
      <c r="H376" s="116">
        <f>E376+E377</f>
        <v>38.93768</v>
      </c>
    </row>
    <row r="377" spans="1:8" ht="15">
      <c r="A377" s="134"/>
      <c r="B377" s="135"/>
      <c r="C377" s="132"/>
      <c r="D377" s="131" t="s">
        <v>101</v>
      </c>
      <c r="E377" s="136">
        <f>G372+G373+G374</f>
        <v>38.93768</v>
      </c>
      <c r="F377" s="132"/>
      <c r="G377" s="112" t="s">
        <v>137</v>
      </c>
      <c r="H377" s="116">
        <f>H376+H376*0.3129</f>
        <v>51.121280072000005</v>
      </c>
    </row>
    <row r="378" spans="1:8" ht="15">
      <c r="A378" s="134"/>
      <c r="B378" s="135"/>
      <c r="C378" s="132"/>
      <c r="D378" s="132"/>
      <c r="E378" s="132"/>
      <c r="F378" s="132"/>
      <c r="G378" s="131"/>
      <c r="H378" s="137"/>
    </row>
    <row r="379" spans="1:8" ht="15">
      <c r="A379" s="125" t="s">
        <v>89</v>
      </c>
      <c r="B379" s="126" t="s">
        <v>90</v>
      </c>
      <c r="C379" s="127" t="s">
        <v>91</v>
      </c>
      <c r="D379" s="127" t="s">
        <v>92</v>
      </c>
      <c r="E379" s="127" t="s">
        <v>93</v>
      </c>
      <c r="F379" s="127" t="s">
        <v>94</v>
      </c>
      <c r="G379" s="127" t="s">
        <v>95</v>
      </c>
      <c r="H379" s="128" t="s">
        <v>96</v>
      </c>
    </row>
    <row r="380" spans="1:8" ht="15">
      <c r="A380" s="129" t="s">
        <v>125</v>
      </c>
      <c r="B380" s="130" t="s">
        <v>295</v>
      </c>
      <c r="C380" s="131" t="s">
        <v>45</v>
      </c>
      <c r="D380" s="132"/>
      <c r="E380" s="132"/>
      <c r="F380" s="132"/>
      <c r="G380" s="132"/>
      <c r="H380" s="133"/>
    </row>
    <row r="381" spans="1:8" ht="15">
      <c r="A381" s="134" t="s">
        <v>121</v>
      </c>
      <c r="B381" s="135" t="s">
        <v>122</v>
      </c>
      <c r="C381" s="132" t="s">
        <v>45</v>
      </c>
      <c r="D381" s="132" t="s">
        <v>99</v>
      </c>
      <c r="E381" s="152">
        <v>0.03</v>
      </c>
      <c r="F381" s="136">
        <v>8.88</v>
      </c>
      <c r="G381" s="136">
        <f aca="true" t="shared" si="16" ref="G381:G386">E381*F381</f>
        <v>0.2664</v>
      </c>
      <c r="H381" s="137">
        <f aca="true" t="shared" si="17" ref="H381:H386">E381</f>
        <v>0.03</v>
      </c>
    </row>
    <row r="382" spans="1:8" ht="15">
      <c r="A382" s="134" t="s">
        <v>126</v>
      </c>
      <c r="B382" s="135" t="s">
        <v>127</v>
      </c>
      <c r="C382" s="132" t="s">
        <v>45</v>
      </c>
      <c r="D382" s="132" t="s">
        <v>99</v>
      </c>
      <c r="E382" s="152">
        <v>0.380186535</v>
      </c>
      <c r="F382" s="136">
        <v>3.97</v>
      </c>
      <c r="G382" s="136">
        <f t="shared" si="16"/>
        <v>1.50934054395</v>
      </c>
      <c r="H382" s="137">
        <f t="shared" si="17"/>
        <v>0.380186535</v>
      </c>
    </row>
    <row r="383" spans="1:8" ht="15">
      <c r="A383" s="134" t="s">
        <v>128</v>
      </c>
      <c r="B383" s="135" t="s">
        <v>129</v>
      </c>
      <c r="C383" s="132" t="s">
        <v>45</v>
      </c>
      <c r="D383" s="132" t="s">
        <v>99</v>
      </c>
      <c r="E383" s="152">
        <v>0.22</v>
      </c>
      <c r="F383" s="136">
        <v>3.85</v>
      </c>
      <c r="G383" s="136">
        <f t="shared" si="16"/>
        <v>0.847</v>
      </c>
      <c r="H383" s="137">
        <f t="shared" si="17"/>
        <v>0.22</v>
      </c>
    </row>
    <row r="384" spans="1:8" ht="15">
      <c r="A384" s="134" t="s">
        <v>293</v>
      </c>
      <c r="B384" s="135" t="s">
        <v>292</v>
      </c>
      <c r="C384" s="132" t="s">
        <v>45</v>
      </c>
      <c r="D384" s="132" t="s">
        <v>99</v>
      </c>
      <c r="E384" s="152">
        <v>0.275</v>
      </c>
      <c r="F384" s="136">
        <v>4.84</v>
      </c>
      <c r="G384" s="136">
        <f t="shared" si="16"/>
        <v>1.331</v>
      </c>
      <c r="H384" s="137">
        <f t="shared" si="17"/>
        <v>0.275</v>
      </c>
    </row>
    <row r="385" spans="1:8" ht="15">
      <c r="A385" s="134" t="s">
        <v>294</v>
      </c>
      <c r="B385" s="135" t="s">
        <v>132</v>
      </c>
      <c r="C385" s="132" t="s">
        <v>45</v>
      </c>
      <c r="D385" s="132" t="s">
        <v>99</v>
      </c>
      <c r="E385" s="152">
        <v>0.22</v>
      </c>
      <c r="F385" s="136">
        <v>5.15</v>
      </c>
      <c r="G385" s="136">
        <f t="shared" si="16"/>
        <v>1.133</v>
      </c>
      <c r="H385" s="137">
        <f t="shared" si="17"/>
        <v>0.22</v>
      </c>
    </row>
    <row r="386" spans="1:8" ht="15">
      <c r="A386" s="134" t="s">
        <v>123</v>
      </c>
      <c r="B386" s="135" t="s">
        <v>124</v>
      </c>
      <c r="C386" s="142" t="s">
        <v>24</v>
      </c>
      <c r="D386" s="132" t="s">
        <v>99</v>
      </c>
      <c r="E386" s="152">
        <v>0.264</v>
      </c>
      <c r="F386" s="136">
        <v>0.14</v>
      </c>
      <c r="G386" s="136">
        <f t="shared" si="16"/>
        <v>0.03696000000000001</v>
      </c>
      <c r="H386" s="137">
        <f t="shared" si="17"/>
        <v>0.264</v>
      </c>
    </row>
    <row r="387" spans="1:8" ht="15">
      <c r="A387" s="134" t="s">
        <v>117</v>
      </c>
      <c r="B387" s="135" t="s">
        <v>118</v>
      </c>
      <c r="C387" s="132" t="s">
        <v>97</v>
      </c>
      <c r="D387" s="132" t="s">
        <v>98</v>
      </c>
      <c r="E387" s="152">
        <v>0.0458333</v>
      </c>
      <c r="F387" s="136">
        <v>13.86</v>
      </c>
      <c r="G387" s="136">
        <f>E387*F387</f>
        <v>0.635249538</v>
      </c>
      <c r="H387" s="137">
        <f>E387</f>
        <v>0.0458333</v>
      </c>
    </row>
    <row r="388" spans="1:8" ht="15">
      <c r="A388" s="134" t="s">
        <v>119</v>
      </c>
      <c r="B388" s="135" t="s">
        <v>120</v>
      </c>
      <c r="C388" s="132" t="s">
        <v>97</v>
      </c>
      <c r="D388" s="132" t="s">
        <v>98</v>
      </c>
      <c r="E388" s="152">
        <v>0.0916666</v>
      </c>
      <c r="F388" s="136">
        <v>18.34</v>
      </c>
      <c r="G388" s="136">
        <f>E388*F388</f>
        <v>1.681165444</v>
      </c>
      <c r="H388" s="137">
        <f>E388</f>
        <v>0.0916666</v>
      </c>
    </row>
    <row r="389" spans="1:8" ht="15">
      <c r="A389" s="134"/>
      <c r="B389" s="135"/>
      <c r="C389" s="132"/>
      <c r="D389" s="132"/>
      <c r="E389" s="132"/>
      <c r="F389" s="132"/>
      <c r="G389" s="132"/>
      <c r="H389" s="133"/>
    </row>
    <row r="390" spans="1:8" ht="15">
      <c r="A390" s="134"/>
      <c r="B390" s="135"/>
      <c r="C390" s="132"/>
      <c r="D390" s="131" t="s">
        <v>100</v>
      </c>
      <c r="E390" s="136">
        <f>G387+G388</f>
        <v>2.316414982</v>
      </c>
      <c r="F390" s="132"/>
      <c r="G390" s="112" t="s">
        <v>138</v>
      </c>
      <c r="H390" s="116">
        <f>E390+E391</f>
        <v>7.4401155259500005</v>
      </c>
    </row>
    <row r="391" spans="1:8" ht="15">
      <c r="A391" s="134"/>
      <c r="B391" s="135"/>
      <c r="C391" s="132"/>
      <c r="D391" s="131" t="s">
        <v>101</v>
      </c>
      <c r="E391" s="136">
        <f>G381+G382+G383+G384+G385+G386</f>
        <v>5.12370054395</v>
      </c>
      <c r="F391" s="132"/>
      <c r="G391" s="112" t="s">
        <v>137</v>
      </c>
      <c r="H391" s="116">
        <f>H390+H390*0.3129</f>
        <v>9.768127674019755</v>
      </c>
    </row>
    <row r="392" spans="1:8" ht="15">
      <c r="A392" s="134"/>
      <c r="B392" s="135"/>
      <c r="C392" s="132"/>
      <c r="D392" s="131"/>
      <c r="E392" s="136"/>
      <c r="F392" s="132"/>
      <c r="G392" s="131"/>
      <c r="H392" s="138"/>
    </row>
    <row r="393" spans="1:8" ht="15">
      <c r="A393" s="125" t="s">
        <v>89</v>
      </c>
      <c r="B393" s="126" t="s">
        <v>90</v>
      </c>
      <c r="C393" s="127" t="s">
        <v>91</v>
      </c>
      <c r="D393" s="127" t="s">
        <v>92</v>
      </c>
      <c r="E393" s="127" t="s">
        <v>93</v>
      </c>
      <c r="F393" s="127" t="s">
        <v>94</v>
      </c>
      <c r="G393" s="127" t="s">
        <v>95</v>
      </c>
      <c r="H393" s="128" t="s">
        <v>96</v>
      </c>
    </row>
    <row r="394" spans="1:8" ht="15">
      <c r="A394" s="129" t="s">
        <v>374</v>
      </c>
      <c r="B394" s="130" t="s">
        <v>298</v>
      </c>
      <c r="C394" s="131" t="s">
        <v>45</v>
      </c>
      <c r="D394" s="132"/>
      <c r="E394" s="132"/>
      <c r="F394" s="132"/>
      <c r="G394" s="132"/>
      <c r="H394" s="133"/>
    </row>
    <row r="395" spans="1:8" ht="15">
      <c r="A395" s="134" t="s">
        <v>121</v>
      </c>
      <c r="B395" s="135" t="s">
        <v>122</v>
      </c>
      <c r="C395" s="132" t="s">
        <v>45</v>
      </c>
      <c r="D395" s="132" t="s">
        <v>99</v>
      </c>
      <c r="E395" s="152">
        <v>0.03</v>
      </c>
      <c r="F395" s="136">
        <v>8.88</v>
      </c>
      <c r="G395" s="136">
        <f>E395*F395</f>
        <v>0.2664</v>
      </c>
      <c r="H395" s="137">
        <f>E395</f>
        <v>0.03</v>
      </c>
    </row>
    <row r="396" spans="1:8" ht="15">
      <c r="A396" s="134" t="s">
        <v>126</v>
      </c>
      <c r="B396" s="135" t="s">
        <v>296</v>
      </c>
      <c r="C396" s="132" t="s">
        <v>45</v>
      </c>
      <c r="D396" s="132" t="s">
        <v>99</v>
      </c>
      <c r="E396" s="152">
        <v>0.022</v>
      </c>
      <c r="F396" s="136">
        <v>4.22</v>
      </c>
      <c r="G396" s="136">
        <f>E396*F396</f>
        <v>0.09283999999999999</v>
      </c>
      <c r="H396" s="137">
        <f>E396</f>
        <v>0.022</v>
      </c>
    </row>
    <row r="397" spans="1:8" ht="15">
      <c r="A397" s="134" t="s">
        <v>128</v>
      </c>
      <c r="B397" s="135" t="s">
        <v>297</v>
      </c>
      <c r="C397" s="132" t="s">
        <v>45</v>
      </c>
      <c r="D397" s="132" t="s">
        <v>99</v>
      </c>
      <c r="E397" s="152">
        <v>1.078</v>
      </c>
      <c r="F397" s="136">
        <v>4.22</v>
      </c>
      <c r="G397" s="136">
        <f>E397*F397</f>
        <v>4.54916</v>
      </c>
      <c r="H397" s="137">
        <f>E397</f>
        <v>1.078</v>
      </c>
    </row>
    <row r="398" spans="1:8" ht="15">
      <c r="A398" s="134" t="s">
        <v>123</v>
      </c>
      <c r="B398" s="135" t="s">
        <v>124</v>
      </c>
      <c r="C398" s="142" t="s">
        <v>24</v>
      </c>
      <c r="D398" s="132" t="s">
        <v>99</v>
      </c>
      <c r="E398" s="152">
        <v>0.264</v>
      </c>
      <c r="F398" s="136">
        <v>0.14</v>
      </c>
      <c r="G398" s="136">
        <f>E398*F398</f>
        <v>0.03696000000000001</v>
      </c>
      <c r="H398" s="137">
        <f>E398</f>
        <v>0.264</v>
      </c>
    </row>
    <row r="399" spans="1:8" ht="15">
      <c r="A399" s="134" t="s">
        <v>117</v>
      </c>
      <c r="B399" s="135" t="s">
        <v>118</v>
      </c>
      <c r="C399" s="132" t="s">
        <v>97</v>
      </c>
      <c r="D399" s="132" t="s">
        <v>98</v>
      </c>
      <c r="E399" s="152">
        <v>0.0458333</v>
      </c>
      <c r="F399" s="136">
        <v>13.86</v>
      </c>
      <c r="G399" s="136">
        <f>E399*F399</f>
        <v>0.635249538</v>
      </c>
      <c r="H399" s="137">
        <f>E399</f>
        <v>0.0458333</v>
      </c>
    </row>
    <row r="400" spans="1:8" ht="15">
      <c r="A400" s="134" t="s">
        <v>119</v>
      </c>
      <c r="B400" s="135" t="s">
        <v>120</v>
      </c>
      <c r="C400" s="132" t="s">
        <v>97</v>
      </c>
      <c r="D400" s="132" t="s">
        <v>98</v>
      </c>
      <c r="E400" s="152">
        <v>0.0916666</v>
      </c>
      <c r="F400" s="136">
        <v>18.34</v>
      </c>
      <c r="G400" s="136">
        <f>E400*F400</f>
        <v>1.681165444</v>
      </c>
      <c r="H400" s="137">
        <f>E400</f>
        <v>0.0916666</v>
      </c>
    </row>
    <row r="401" spans="1:8" ht="15">
      <c r="A401" s="134"/>
      <c r="B401" s="135"/>
      <c r="C401" s="132"/>
      <c r="D401" s="132"/>
      <c r="E401" s="132"/>
      <c r="F401" s="132"/>
      <c r="G401" s="132"/>
      <c r="H401" s="133"/>
    </row>
    <row r="402" spans="1:8" ht="15">
      <c r="A402" s="134"/>
      <c r="B402" s="135"/>
      <c r="C402" s="132"/>
      <c r="D402" s="131" t="s">
        <v>100</v>
      </c>
      <c r="E402" s="136">
        <f>G399+G400</f>
        <v>2.316414982</v>
      </c>
      <c r="F402" s="132"/>
      <c r="G402" s="112" t="s">
        <v>138</v>
      </c>
      <c r="H402" s="116">
        <f>E402+E403</f>
        <v>7.261774981999999</v>
      </c>
    </row>
    <row r="403" spans="1:8" ht="15">
      <c r="A403" s="134"/>
      <c r="B403" s="135"/>
      <c r="C403" s="132"/>
      <c r="D403" s="131" t="s">
        <v>101</v>
      </c>
      <c r="E403" s="136">
        <f>G395+G396+G397+G398</f>
        <v>4.945359999999999</v>
      </c>
      <c r="F403" s="132"/>
      <c r="G403" s="112" t="s">
        <v>137</v>
      </c>
      <c r="H403" s="116">
        <f>H402+H402*0.3129</f>
        <v>9.5339843738678</v>
      </c>
    </row>
    <row r="404" spans="1:8" ht="15">
      <c r="A404" s="134"/>
      <c r="B404" s="135"/>
      <c r="C404" s="132"/>
      <c r="D404" s="132"/>
      <c r="E404" s="132"/>
      <c r="F404" s="132"/>
      <c r="G404" s="131"/>
      <c r="H404" s="137"/>
    </row>
    <row r="405" spans="1:8" ht="15">
      <c r="A405" s="125" t="s">
        <v>89</v>
      </c>
      <c r="B405" s="126" t="s">
        <v>90</v>
      </c>
      <c r="C405" s="127" t="s">
        <v>91</v>
      </c>
      <c r="D405" s="127" t="s">
        <v>92</v>
      </c>
      <c r="E405" s="127" t="s">
        <v>93</v>
      </c>
      <c r="F405" s="127" t="s">
        <v>94</v>
      </c>
      <c r="G405" s="127" t="s">
        <v>95</v>
      </c>
      <c r="H405" s="128" t="s">
        <v>96</v>
      </c>
    </row>
    <row r="406" spans="1:8" ht="30">
      <c r="A406" s="129" t="s">
        <v>115</v>
      </c>
      <c r="B406" s="130" t="s">
        <v>299</v>
      </c>
      <c r="C406" s="131" t="s">
        <v>20</v>
      </c>
      <c r="D406" s="132"/>
      <c r="E406" s="132"/>
      <c r="F406" s="132"/>
      <c r="G406" s="132"/>
      <c r="H406" s="133"/>
    </row>
    <row r="407" spans="1:8" ht="15">
      <c r="A407" s="134" t="s">
        <v>107</v>
      </c>
      <c r="B407" s="135" t="s">
        <v>108</v>
      </c>
      <c r="C407" s="132" t="s">
        <v>20</v>
      </c>
      <c r="D407" s="132" t="s">
        <v>102</v>
      </c>
      <c r="E407" s="140">
        <v>1</v>
      </c>
      <c r="F407" s="136">
        <v>28.58</v>
      </c>
      <c r="G407" s="136">
        <f>E407*F407</f>
        <v>28.58</v>
      </c>
      <c r="H407" s="141">
        <f>E407</f>
        <v>1</v>
      </c>
    </row>
    <row r="408" spans="1:8" ht="30">
      <c r="A408" s="134" t="s">
        <v>110</v>
      </c>
      <c r="B408" s="135" t="s">
        <v>111</v>
      </c>
      <c r="C408" s="132" t="s">
        <v>20</v>
      </c>
      <c r="D408" s="132" t="s">
        <v>102</v>
      </c>
      <c r="E408" s="140">
        <v>1.05</v>
      </c>
      <c r="F408" s="136">
        <v>305.1</v>
      </c>
      <c r="G408" s="136">
        <f>E408*F408</f>
        <v>320.355</v>
      </c>
      <c r="H408" s="141">
        <f>E408</f>
        <v>1.05</v>
      </c>
    </row>
    <row r="409" spans="1:8" ht="15">
      <c r="A409" s="134" t="s">
        <v>116</v>
      </c>
      <c r="B409" s="135" t="s">
        <v>114</v>
      </c>
      <c r="C409" s="132" t="s">
        <v>20</v>
      </c>
      <c r="D409" s="132" t="s">
        <v>102</v>
      </c>
      <c r="E409" s="140">
        <v>1</v>
      </c>
      <c r="F409" s="136">
        <v>59.88</v>
      </c>
      <c r="G409" s="136">
        <f>E409*F409</f>
        <v>59.88</v>
      </c>
      <c r="H409" s="141">
        <f>E409</f>
        <v>1</v>
      </c>
    </row>
    <row r="410" spans="1:8" ht="15">
      <c r="A410" s="134"/>
      <c r="B410" s="135"/>
      <c r="C410" s="132"/>
      <c r="D410" s="132"/>
      <c r="E410" s="132"/>
      <c r="F410" s="132"/>
      <c r="G410" s="132"/>
      <c r="H410" s="133"/>
    </row>
    <row r="411" spans="1:8" ht="15">
      <c r="A411" s="134"/>
      <c r="B411" s="135"/>
      <c r="C411" s="132"/>
      <c r="D411" s="131" t="s">
        <v>100</v>
      </c>
      <c r="E411" s="136"/>
      <c r="F411" s="132"/>
      <c r="G411" s="112" t="s">
        <v>138</v>
      </c>
      <c r="H411" s="116">
        <f>E411+E412</f>
        <v>408.815</v>
      </c>
    </row>
    <row r="412" spans="1:8" ht="15">
      <c r="A412" s="134"/>
      <c r="B412" s="135"/>
      <c r="C412" s="132"/>
      <c r="D412" s="131" t="s">
        <v>101</v>
      </c>
      <c r="E412" s="136">
        <f>G407+G408+G409</f>
        <v>408.815</v>
      </c>
      <c r="F412" s="132"/>
      <c r="G412" s="112" t="s">
        <v>137</v>
      </c>
      <c r="H412" s="116">
        <f>H411+H411*0.3129</f>
        <v>536.7332135</v>
      </c>
    </row>
    <row r="413" spans="1:8" ht="15.75" thickBot="1">
      <c r="A413" s="145"/>
      <c r="B413" s="146"/>
      <c r="C413" s="147"/>
      <c r="D413" s="147"/>
      <c r="E413" s="147"/>
      <c r="F413" s="147"/>
      <c r="G413" s="148"/>
      <c r="H413" s="149"/>
    </row>
  </sheetData>
  <sheetProtection/>
  <mergeCells count="1">
    <mergeCell ref="A1:H3"/>
  </mergeCells>
  <printOptions horizontalCentered="1" verticalCentered="1"/>
  <pageMargins left="0.3937007874015748" right="0.3937007874015748" top="0.3937007874015748" bottom="0.3937007874015748" header="0" footer="0"/>
  <pageSetup fitToHeight="0" fitToWidth="1"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44"/>
  <sheetViews>
    <sheetView showGridLines="0" zoomScalePageLayoutView="0" workbookViewId="0" topLeftCell="A1">
      <selection activeCell="H10" sqref="H10"/>
    </sheetView>
  </sheetViews>
  <sheetFormatPr defaultColWidth="9.140625" defaultRowHeight="15"/>
  <cols>
    <col min="1" max="1" width="12.140625" style="1" customWidth="1"/>
    <col min="2" max="2" width="11.140625" style="1" customWidth="1"/>
    <col min="3" max="3" width="68.00390625" style="1" customWidth="1"/>
    <col min="4" max="4" width="14.28125" style="1" customWidth="1"/>
    <col min="5" max="5" width="12.421875" style="1" bestFit="1" customWidth="1"/>
    <col min="6" max="7" width="11.421875" style="1" bestFit="1" customWidth="1"/>
    <col min="8" max="8" width="13.28125" style="1" bestFit="1" customWidth="1"/>
    <col min="9" max="9" width="11.57421875" style="1" bestFit="1" customWidth="1"/>
    <col min="10" max="11" width="13.8515625" style="1" bestFit="1" customWidth="1"/>
    <col min="12" max="16384" width="9.140625" style="1" customWidth="1"/>
  </cols>
  <sheetData>
    <row r="1" ht="16.5" thickBot="1"/>
    <row r="2" spans="1:11" ht="15.75" customHeight="1">
      <c r="A2" s="278"/>
      <c r="B2" s="279"/>
      <c r="C2" s="279"/>
      <c r="D2" s="279"/>
      <c r="E2" s="279"/>
      <c r="F2" s="279"/>
      <c r="G2" s="279"/>
      <c r="H2" s="279"/>
      <c r="I2" s="279"/>
      <c r="J2" s="279"/>
      <c r="K2" s="280"/>
    </row>
    <row r="3" spans="1:11" ht="15.75" customHeight="1">
      <c r="A3" s="281"/>
      <c r="B3" s="282"/>
      <c r="C3" s="282"/>
      <c r="D3" s="282"/>
      <c r="E3" s="282"/>
      <c r="F3" s="282"/>
      <c r="G3" s="282"/>
      <c r="H3" s="282"/>
      <c r="I3" s="282"/>
      <c r="J3" s="282"/>
      <c r="K3" s="283"/>
    </row>
    <row r="4" spans="1:11" ht="15.75" customHeight="1">
      <c r="A4" s="281"/>
      <c r="B4" s="282"/>
      <c r="C4" s="282"/>
      <c r="D4" s="282"/>
      <c r="E4" s="282"/>
      <c r="F4" s="282"/>
      <c r="G4" s="282"/>
      <c r="H4" s="282"/>
      <c r="I4" s="282"/>
      <c r="J4" s="282"/>
      <c r="K4" s="283"/>
    </row>
    <row r="5" spans="1:11" ht="39" customHeight="1" thickBot="1">
      <c r="A5" s="102"/>
      <c r="B5" s="103"/>
      <c r="C5" s="103"/>
      <c r="D5" s="104"/>
      <c r="E5" s="104"/>
      <c r="F5" s="103"/>
      <c r="G5" s="103"/>
      <c r="H5" s="103"/>
      <c r="I5" s="103"/>
      <c r="J5" s="103"/>
      <c r="K5" s="105"/>
    </row>
    <row r="6" spans="1:11" ht="16.5" thickBot="1">
      <c r="A6" s="284" t="s">
        <v>64</v>
      </c>
      <c r="B6" s="285"/>
      <c r="C6" s="285"/>
      <c r="D6" s="285"/>
      <c r="E6" s="285"/>
      <c r="F6" s="285"/>
      <c r="G6" s="285"/>
      <c r="H6" s="285"/>
      <c r="I6" s="285"/>
      <c r="J6" s="285"/>
      <c r="K6" s="286"/>
    </row>
    <row r="7" spans="1:11" ht="16.5" customHeight="1" thickBot="1">
      <c r="A7" s="60"/>
      <c r="B7" s="60"/>
      <c r="C7" s="60"/>
      <c r="D7" s="61"/>
      <c r="E7" s="61"/>
      <c r="F7" s="60"/>
      <c r="G7" s="60"/>
      <c r="H7" s="60"/>
      <c r="I7" s="60"/>
      <c r="J7" s="60"/>
      <c r="K7" s="60"/>
    </row>
    <row r="8" spans="1:11" ht="15.75">
      <c r="A8" s="287" t="s">
        <v>65</v>
      </c>
      <c r="B8" s="288"/>
      <c r="C8" s="289"/>
      <c r="D8" s="62" t="s">
        <v>85</v>
      </c>
      <c r="E8" s="63"/>
      <c r="F8" s="290">
        <f>Orçamento!I64</f>
        <v>139577.0080803442</v>
      </c>
      <c r="G8" s="290"/>
      <c r="H8" s="291"/>
      <c r="I8" s="292" t="s">
        <v>375</v>
      </c>
      <c r="J8" s="288"/>
      <c r="K8" s="293"/>
    </row>
    <row r="9" spans="1:11" ht="16.5" thickBot="1">
      <c r="A9" s="294" t="s">
        <v>84</v>
      </c>
      <c r="B9" s="295"/>
      <c r="C9" s="296"/>
      <c r="D9" s="297" t="s">
        <v>86</v>
      </c>
      <c r="E9" s="298"/>
      <c r="F9" s="298"/>
      <c r="G9" s="298"/>
      <c r="H9" s="299"/>
      <c r="I9" s="300" t="s">
        <v>66</v>
      </c>
      <c r="J9" s="301"/>
      <c r="K9" s="302"/>
    </row>
    <row r="10" spans="1:11" ht="25.5">
      <c r="A10" s="64" t="s">
        <v>2</v>
      </c>
      <c r="B10" s="65" t="s">
        <v>67</v>
      </c>
      <c r="C10" s="65" t="s">
        <v>68</v>
      </c>
      <c r="D10" s="66" t="s">
        <v>69</v>
      </c>
      <c r="E10" s="66" t="s">
        <v>70</v>
      </c>
      <c r="F10" s="65" t="s">
        <v>71</v>
      </c>
      <c r="G10" s="65" t="s">
        <v>72</v>
      </c>
      <c r="H10" s="65" t="s">
        <v>73</v>
      </c>
      <c r="I10" s="65" t="s">
        <v>74</v>
      </c>
      <c r="J10" s="65" t="s">
        <v>75</v>
      </c>
      <c r="K10" s="67" t="s">
        <v>76</v>
      </c>
    </row>
    <row r="11" spans="1:11" ht="15.75">
      <c r="A11" s="303">
        <v>1</v>
      </c>
      <c r="B11" s="305"/>
      <c r="C11" s="307" t="s">
        <v>83</v>
      </c>
      <c r="D11" s="68" t="s">
        <v>77</v>
      </c>
      <c r="E11" s="69">
        <f>E12/$E$36</f>
        <v>0.07005399781521329</v>
      </c>
      <c r="F11" s="70">
        <v>1</v>
      </c>
      <c r="G11" s="71"/>
      <c r="H11" s="71"/>
      <c r="I11" s="72"/>
      <c r="J11" s="73"/>
      <c r="K11" s="74"/>
    </row>
    <row r="12" spans="1:11" ht="15.75">
      <c r="A12" s="304"/>
      <c r="B12" s="306"/>
      <c r="C12" s="308"/>
      <c r="D12" s="75" t="s">
        <v>78</v>
      </c>
      <c r="E12" s="76">
        <f>'[1]Orçamento'!I11</f>
        <v>9777.927419114441</v>
      </c>
      <c r="F12" s="77">
        <f>F11*$E$12</f>
        <v>9777.927419114441</v>
      </c>
      <c r="G12" s="77"/>
      <c r="H12" s="77"/>
      <c r="I12" s="77"/>
      <c r="J12" s="77"/>
      <c r="K12" s="78"/>
    </row>
    <row r="13" spans="1:11" ht="15.75">
      <c r="A13" s="309">
        <v>2</v>
      </c>
      <c r="B13" s="310"/>
      <c r="C13" s="311" t="s">
        <v>22</v>
      </c>
      <c r="D13" s="75" t="s">
        <v>77</v>
      </c>
      <c r="E13" s="69">
        <f>E14/$E$36</f>
        <v>0.003305135917043132</v>
      </c>
      <c r="F13" s="70">
        <v>1</v>
      </c>
      <c r="G13" s="70"/>
      <c r="H13" s="70"/>
      <c r="I13" s="79"/>
      <c r="J13" s="69"/>
      <c r="K13" s="80"/>
    </row>
    <row r="14" spans="1:11" ht="15.75">
      <c r="A14" s="304"/>
      <c r="B14" s="306"/>
      <c r="C14" s="308"/>
      <c r="D14" s="75" t="s">
        <v>78</v>
      </c>
      <c r="E14" s="76">
        <f>'[1]Orçamento'!I20</f>
        <v>461.3209825997651</v>
      </c>
      <c r="F14" s="77">
        <f>E14*F13</f>
        <v>461.3209825997651</v>
      </c>
      <c r="G14" s="77"/>
      <c r="H14" s="77"/>
      <c r="I14" s="77"/>
      <c r="J14" s="77"/>
      <c r="K14" s="78"/>
    </row>
    <row r="15" spans="1:11" ht="15.75" customHeight="1">
      <c r="A15" s="309">
        <v>3</v>
      </c>
      <c r="B15" s="310"/>
      <c r="C15" s="311" t="s">
        <v>27</v>
      </c>
      <c r="D15" s="75" t="s">
        <v>77</v>
      </c>
      <c r="E15" s="69">
        <f>E16/$E$36</f>
        <v>0.007330990734436987</v>
      </c>
      <c r="F15" s="71"/>
      <c r="G15" s="70">
        <v>1</v>
      </c>
      <c r="H15" s="71"/>
      <c r="I15" s="79"/>
      <c r="J15" s="69"/>
      <c r="K15" s="80"/>
    </row>
    <row r="16" spans="1:11" ht="15.75">
      <c r="A16" s="304"/>
      <c r="B16" s="306"/>
      <c r="C16" s="308"/>
      <c r="D16" s="75" t="s">
        <v>78</v>
      </c>
      <c r="E16" s="76">
        <f>'[1]Orçamento'!I22</f>
        <v>1023.2377529774399</v>
      </c>
      <c r="F16" s="77"/>
      <c r="G16" s="77">
        <f>G15*$E$16</f>
        <v>1023.2377529774399</v>
      </c>
      <c r="H16" s="77"/>
      <c r="I16" s="77"/>
      <c r="J16" s="77"/>
      <c r="K16" s="78"/>
    </row>
    <row r="17" spans="1:11" ht="15.75" customHeight="1">
      <c r="A17" s="309">
        <v>4</v>
      </c>
      <c r="B17" s="310"/>
      <c r="C17" s="311" t="s">
        <v>28</v>
      </c>
      <c r="D17" s="75" t="s">
        <v>77</v>
      </c>
      <c r="E17" s="69">
        <f>E18/$E$36</f>
        <v>0.01398845876421931</v>
      </c>
      <c r="F17" s="71"/>
      <c r="G17" s="70">
        <v>0.7</v>
      </c>
      <c r="H17" s="70">
        <v>0.3</v>
      </c>
      <c r="I17" s="72"/>
      <c r="J17" s="73"/>
      <c r="K17" s="80"/>
    </row>
    <row r="18" spans="1:11" ht="15.75">
      <c r="A18" s="304"/>
      <c r="B18" s="306"/>
      <c r="C18" s="308"/>
      <c r="D18" s="75" t="s">
        <v>78</v>
      </c>
      <c r="E18" s="76">
        <f>'[1]Orçamento'!I24</f>
        <v>1952.4672219650004</v>
      </c>
      <c r="F18" s="77"/>
      <c r="G18" s="77">
        <f>G17*$E$18</f>
        <v>1366.7270553755002</v>
      </c>
      <c r="H18" s="77">
        <f>E18*H17</f>
        <v>585.7401665895001</v>
      </c>
      <c r="I18" s="77"/>
      <c r="J18" s="77"/>
      <c r="K18" s="78"/>
    </row>
    <row r="19" spans="1:11" ht="15.75">
      <c r="A19" s="309">
        <v>5</v>
      </c>
      <c r="B19" s="310"/>
      <c r="C19" s="311" t="s">
        <v>29</v>
      </c>
      <c r="D19" s="75" t="s">
        <v>77</v>
      </c>
      <c r="E19" s="69">
        <f>E20/$E$36</f>
        <v>0.019077088597194074</v>
      </c>
      <c r="F19" s="71"/>
      <c r="G19" s="70">
        <v>0.6</v>
      </c>
      <c r="H19" s="70">
        <v>0.4</v>
      </c>
      <c r="I19" s="79"/>
      <c r="J19" s="69"/>
      <c r="K19" s="74"/>
    </row>
    <row r="20" spans="1:11" ht="15.75">
      <c r="A20" s="304"/>
      <c r="B20" s="306"/>
      <c r="C20" s="308"/>
      <c r="D20" s="75" t="s">
        <v>78</v>
      </c>
      <c r="E20" s="76">
        <f>'[1]Orçamento'!I29</f>
        <v>2662.7229492799997</v>
      </c>
      <c r="F20" s="77"/>
      <c r="G20" s="77">
        <f>G19*$E$20</f>
        <v>1597.6337695679997</v>
      </c>
      <c r="H20" s="77">
        <f>H19*$E$20</f>
        <v>1065.089179712</v>
      </c>
      <c r="I20" s="77"/>
      <c r="J20" s="77"/>
      <c r="K20" s="78"/>
    </row>
    <row r="21" spans="1:11" ht="15.75" customHeight="1">
      <c r="A21" s="309">
        <v>6</v>
      </c>
      <c r="B21" s="310"/>
      <c r="C21" s="311" t="s">
        <v>79</v>
      </c>
      <c r="D21" s="75" t="s">
        <v>77</v>
      </c>
      <c r="E21" s="69">
        <f>E22/$E$36</f>
        <v>0.11118845727604822</v>
      </c>
      <c r="F21" s="71"/>
      <c r="G21" s="70">
        <v>0.3</v>
      </c>
      <c r="H21" s="70">
        <v>0.3</v>
      </c>
      <c r="I21" s="79">
        <v>0.3</v>
      </c>
      <c r="J21" s="69">
        <v>0.1</v>
      </c>
      <c r="K21" s="80"/>
    </row>
    <row r="22" spans="1:11" ht="15.75">
      <c r="A22" s="304"/>
      <c r="B22" s="306"/>
      <c r="C22" s="308"/>
      <c r="D22" s="75" t="s">
        <v>78</v>
      </c>
      <c r="E22" s="76">
        <f>'[1]Orçamento'!I33</f>
        <v>15519.352199659988</v>
      </c>
      <c r="F22" s="77"/>
      <c r="G22" s="77">
        <f>G21*$E$22</f>
        <v>4655.8056598979965</v>
      </c>
      <c r="H22" s="77">
        <f>H21*$E$22</f>
        <v>4655.8056598979965</v>
      </c>
      <c r="I22" s="77">
        <f>I21*$E$22</f>
        <v>4655.8056598979965</v>
      </c>
      <c r="J22" s="77">
        <f>E22*J21</f>
        <v>1551.9352199659988</v>
      </c>
      <c r="K22" s="78"/>
    </row>
    <row r="23" spans="1:11" ht="15.75" customHeight="1">
      <c r="A23" s="309">
        <v>7</v>
      </c>
      <c r="B23" s="310"/>
      <c r="C23" s="311" t="s">
        <v>30</v>
      </c>
      <c r="D23" s="75" t="s">
        <v>77</v>
      </c>
      <c r="E23" s="69">
        <f>E24/$E$36</f>
        <v>0.2817189013646064</v>
      </c>
      <c r="F23" s="71"/>
      <c r="G23" s="70">
        <v>0.1</v>
      </c>
      <c r="H23" s="70">
        <v>0.2</v>
      </c>
      <c r="I23" s="79">
        <v>0.35</v>
      </c>
      <c r="J23" s="69">
        <v>0.35</v>
      </c>
      <c r="K23" s="74"/>
    </row>
    <row r="24" spans="1:11" ht="15.75">
      <c r="A24" s="304"/>
      <c r="B24" s="306"/>
      <c r="C24" s="308"/>
      <c r="D24" s="75" t="s">
        <v>78</v>
      </c>
      <c r="E24" s="76">
        <f>'[1]Orçamento'!I37</f>
        <v>39321.481372153365</v>
      </c>
      <c r="F24" s="77"/>
      <c r="G24" s="77">
        <f>G23*$E$24</f>
        <v>3932.1481372153366</v>
      </c>
      <c r="H24" s="77">
        <f>H23*$E$24</f>
        <v>7864.296274430673</v>
      </c>
      <c r="I24" s="77">
        <f>I23*$E$24</f>
        <v>13762.518480253677</v>
      </c>
      <c r="J24" s="77">
        <f>J23*$E$24</f>
        <v>13762.518480253677</v>
      </c>
      <c r="K24" s="78"/>
    </row>
    <row r="25" spans="1:11" ht="15.75" customHeight="1">
      <c r="A25" s="309">
        <v>8</v>
      </c>
      <c r="B25" s="310"/>
      <c r="C25" s="311" t="s">
        <v>23</v>
      </c>
      <c r="D25" s="75" t="s">
        <v>77</v>
      </c>
      <c r="E25" s="69">
        <f>E26/$E$36</f>
        <v>0.1499313446211276</v>
      </c>
      <c r="F25" s="71"/>
      <c r="G25" s="71"/>
      <c r="H25" s="70">
        <v>0.25</v>
      </c>
      <c r="I25" s="79">
        <v>0.4</v>
      </c>
      <c r="J25" s="69">
        <v>0.2</v>
      </c>
      <c r="K25" s="80">
        <v>0.15</v>
      </c>
    </row>
    <row r="26" spans="1:11" ht="15.75">
      <c r="A26" s="304"/>
      <c r="B26" s="306"/>
      <c r="C26" s="308"/>
      <c r="D26" s="75" t="s">
        <v>78</v>
      </c>
      <c r="E26" s="76">
        <f>'[1]Orçamento'!I42</f>
        <v>20926.96849968</v>
      </c>
      <c r="F26" s="77"/>
      <c r="G26" s="77">
        <f>G25*$E$26</f>
        <v>0</v>
      </c>
      <c r="H26" s="77">
        <f>H25*$E$26</f>
        <v>5231.74212492</v>
      </c>
      <c r="I26" s="77">
        <f>I25*$E$26</f>
        <v>8370.787399872</v>
      </c>
      <c r="J26" s="77">
        <f>J25*$E$26</f>
        <v>4185.393699936</v>
      </c>
      <c r="K26" s="78">
        <f>E26*K25</f>
        <v>3139.0452749519995</v>
      </c>
    </row>
    <row r="27" spans="1:11" ht="15.75" customHeight="1">
      <c r="A27" s="309">
        <v>9</v>
      </c>
      <c r="B27" s="310"/>
      <c r="C27" s="311" t="s">
        <v>25</v>
      </c>
      <c r="D27" s="75" t="s">
        <v>77</v>
      </c>
      <c r="E27" s="69">
        <f>E28/$E$36</f>
        <v>0.021209270043485433</v>
      </c>
      <c r="F27" s="81"/>
      <c r="G27" s="81"/>
      <c r="H27" s="70">
        <v>0.7</v>
      </c>
      <c r="I27" s="70">
        <v>0.3</v>
      </c>
      <c r="J27" s="69"/>
      <c r="K27" s="82"/>
    </row>
    <row r="28" spans="1:11" ht="15.75">
      <c r="A28" s="304"/>
      <c r="B28" s="306"/>
      <c r="C28" s="308"/>
      <c r="D28" s="75" t="s">
        <v>78</v>
      </c>
      <c r="E28" s="76">
        <f>'[1]Orçamento'!I44</f>
        <v>2960.3264562377685</v>
      </c>
      <c r="F28" s="83"/>
      <c r="G28" s="83"/>
      <c r="H28" s="77">
        <f>H27*E28</f>
        <v>2072.228519366438</v>
      </c>
      <c r="I28" s="77">
        <f>I27*E28</f>
        <v>888.0979368713305</v>
      </c>
      <c r="J28" s="77"/>
      <c r="K28" s="84"/>
    </row>
    <row r="29" spans="1:11" ht="15.75">
      <c r="A29" s="309">
        <v>10</v>
      </c>
      <c r="B29" s="310"/>
      <c r="C29" s="311" t="s">
        <v>44</v>
      </c>
      <c r="D29" s="75" t="s">
        <v>77</v>
      </c>
      <c r="E29" s="69">
        <f>E30/$E$36</f>
        <v>0.0172179793369452</v>
      </c>
      <c r="F29" s="81"/>
      <c r="G29" s="70">
        <v>0.7</v>
      </c>
      <c r="H29" s="70">
        <v>0.3</v>
      </c>
      <c r="I29" s="81"/>
      <c r="J29" s="70"/>
      <c r="K29" s="85"/>
    </row>
    <row r="30" spans="1:11" ht="15.75">
      <c r="A30" s="304"/>
      <c r="B30" s="306"/>
      <c r="C30" s="308"/>
      <c r="D30" s="75" t="s">
        <v>78</v>
      </c>
      <c r="E30" s="76">
        <f>'[1]Orçamento'!I49</f>
        <v>2403.2340410399997</v>
      </c>
      <c r="F30" s="83"/>
      <c r="G30" s="77">
        <f>G29*E30</f>
        <v>1682.2638287279997</v>
      </c>
      <c r="H30" s="83">
        <f>H29*E30</f>
        <v>720.970212312</v>
      </c>
      <c r="I30" s="83"/>
      <c r="J30" s="77"/>
      <c r="K30" s="78"/>
    </row>
    <row r="31" spans="1:11" ht="15.75">
      <c r="A31" s="309">
        <v>11</v>
      </c>
      <c r="B31" s="310"/>
      <c r="C31" s="311" t="s">
        <v>63</v>
      </c>
      <c r="D31" s="75" t="s">
        <v>77</v>
      </c>
      <c r="E31" s="69">
        <f>E32/$E$36</f>
        <v>0.1301780809109545</v>
      </c>
      <c r="F31" s="81"/>
      <c r="G31" s="70">
        <v>0.4</v>
      </c>
      <c r="H31" s="70">
        <v>0.4</v>
      </c>
      <c r="I31" s="70">
        <v>0.2</v>
      </c>
      <c r="J31" s="70"/>
      <c r="K31" s="85"/>
    </row>
    <row r="32" spans="1:11" ht="15.75">
      <c r="A32" s="304"/>
      <c r="B32" s="306"/>
      <c r="C32" s="308"/>
      <c r="D32" s="75" t="s">
        <v>78</v>
      </c>
      <c r="E32" s="76">
        <f>'[1]Orçamento'!I51</f>
        <v>18169.867051192</v>
      </c>
      <c r="F32" s="77"/>
      <c r="G32" s="77">
        <f>G31*$E$32</f>
        <v>7267.9468204768</v>
      </c>
      <c r="H32" s="77">
        <f>H31*$E$32</f>
        <v>7267.9468204768</v>
      </c>
      <c r="I32" s="77">
        <f>I31*$E$32</f>
        <v>3633.9734102384</v>
      </c>
      <c r="J32" s="77"/>
      <c r="K32" s="78"/>
    </row>
    <row r="33" spans="1:11" ht="15.75">
      <c r="A33" s="309">
        <v>12</v>
      </c>
      <c r="B33" s="310"/>
      <c r="C33" s="311" t="s">
        <v>361</v>
      </c>
      <c r="D33" s="75" t="s">
        <v>77</v>
      </c>
      <c r="E33" s="69">
        <f>E34/$E$36</f>
        <v>0.17480029461872582</v>
      </c>
      <c r="F33" s="81"/>
      <c r="G33" s="81"/>
      <c r="H33" s="81"/>
      <c r="I33" s="81"/>
      <c r="J33" s="70">
        <v>0.3</v>
      </c>
      <c r="K33" s="85">
        <v>0.7</v>
      </c>
    </row>
    <row r="34" spans="1:11" ht="15.75">
      <c r="A34" s="318"/>
      <c r="B34" s="319"/>
      <c r="C34" s="320"/>
      <c r="D34" s="75" t="s">
        <v>78</v>
      </c>
      <c r="E34" s="76">
        <f>Orçamento!I54</f>
        <v>24398.10213444444</v>
      </c>
      <c r="F34" s="77"/>
      <c r="G34" s="77"/>
      <c r="H34" s="77"/>
      <c r="I34" s="181"/>
      <c r="J34" s="77">
        <f>J33*E34</f>
        <v>7319.430640333332</v>
      </c>
      <c r="K34" s="78">
        <f>K33*E34</f>
        <v>17078.67149411111</v>
      </c>
    </row>
    <row r="35" spans="1:11" ht="15.75">
      <c r="A35" s="321" t="s">
        <v>80</v>
      </c>
      <c r="B35" s="322"/>
      <c r="C35" s="323"/>
      <c r="D35" s="86" t="s">
        <v>77</v>
      </c>
      <c r="E35" s="87">
        <f>E11+E13+E15+E17+E19+E21+E23+E25+E27+E29+E31+E33</f>
        <v>0.9999999999999999</v>
      </c>
      <c r="F35" s="87">
        <f aca="true" t="shared" si="0" ref="F35:K35">F36/$E$36</f>
        <v>0.07335913373225643</v>
      </c>
      <c r="G35" s="87">
        <f t="shared" si="0"/>
        <v>0.1542214102472255</v>
      </c>
      <c r="H35" s="87">
        <f t="shared" si="0"/>
        <v>0.21109364187506624</v>
      </c>
      <c r="I35" s="87">
        <f t="shared" si="0"/>
        <v>0.22432908770411428</v>
      </c>
      <c r="J35" s="87">
        <f t="shared" si="0"/>
        <v>0.19214681851506032</v>
      </c>
      <c r="K35" s="88">
        <f t="shared" si="0"/>
        <v>0.14484990792627722</v>
      </c>
    </row>
    <row r="36" spans="1:11" ht="48.75" customHeight="1" thickBot="1">
      <c r="A36" s="324"/>
      <c r="B36" s="325"/>
      <c r="C36" s="326"/>
      <c r="D36" s="89" t="s">
        <v>78</v>
      </c>
      <c r="E36" s="90">
        <f>E12+E14+E16+E18+E20+E22+E24+E26+E28+E30+E32+E34</f>
        <v>139577.0080803442</v>
      </c>
      <c r="F36" s="90">
        <f aca="true" t="shared" si="1" ref="F36:K36">F12+F14+F16+F18+F20+F22+F24+F26+F28+F30+F32+F34</f>
        <v>10239.248401714207</v>
      </c>
      <c r="G36" s="90">
        <f t="shared" si="1"/>
        <v>21525.763024239073</v>
      </c>
      <c r="H36" s="90">
        <f t="shared" si="1"/>
        <v>29463.818957705407</v>
      </c>
      <c r="I36" s="90">
        <f t="shared" si="1"/>
        <v>31311.182887133404</v>
      </c>
      <c r="J36" s="90">
        <f t="shared" si="1"/>
        <v>26819.278040489007</v>
      </c>
      <c r="K36" s="91">
        <f t="shared" si="1"/>
        <v>20217.71676906311</v>
      </c>
    </row>
    <row r="37" spans="1:11" ht="16.5" thickBot="1">
      <c r="A37" s="60"/>
      <c r="B37" s="60"/>
      <c r="C37" s="60"/>
      <c r="D37" s="61"/>
      <c r="E37" s="61"/>
      <c r="F37" s="60"/>
      <c r="G37" s="60"/>
      <c r="H37" s="60"/>
      <c r="I37" s="60"/>
      <c r="J37" s="60"/>
      <c r="K37" s="60"/>
    </row>
    <row r="38" spans="1:11" ht="15.75" customHeight="1">
      <c r="A38" s="315"/>
      <c r="B38" s="316"/>
      <c r="C38" s="316"/>
      <c r="D38" s="316"/>
      <c r="E38" s="316"/>
      <c r="F38" s="316"/>
      <c r="G38" s="317"/>
      <c r="H38" s="92" t="s">
        <v>81</v>
      </c>
      <c r="I38" s="93"/>
      <c r="J38" s="93"/>
      <c r="K38" s="94"/>
    </row>
    <row r="39" spans="1:11" ht="15.75" customHeight="1">
      <c r="A39" s="182"/>
      <c r="B39" s="183"/>
      <c r="C39" s="183"/>
      <c r="D39" s="183"/>
      <c r="E39" s="183"/>
      <c r="F39" s="183"/>
      <c r="G39" s="184"/>
      <c r="H39" s="95"/>
      <c r="I39" s="96"/>
      <c r="J39" s="96"/>
      <c r="K39" s="97"/>
    </row>
    <row r="40" spans="1:11" ht="15.75" customHeight="1">
      <c r="A40" s="182"/>
      <c r="B40" s="183"/>
      <c r="C40" s="183" t="s">
        <v>368</v>
      </c>
      <c r="D40" s="183"/>
      <c r="E40" s="183"/>
      <c r="F40" s="183"/>
      <c r="G40" s="184"/>
      <c r="H40" s="95"/>
      <c r="I40" s="96"/>
      <c r="J40" s="96"/>
      <c r="K40" s="97"/>
    </row>
    <row r="41" spans="1:11" ht="15.75">
      <c r="A41" s="312" t="s">
        <v>56</v>
      </c>
      <c r="B41" s="313"/>
      <c r="C41" s="313"/>
      <c r="D41" s="313"/>
      <c r="E41" s="313"/>
      <c r="F41" s="313"/>
      <c r="G41" s="314"/>
      <c r="H41" s="95"/>
      <c r="I41" s="96"/>
      <c r="J41" s="96"/>
      <c r="K41" s="97"/>
    </row>
    <row r="42" spans="1:11" ht="15.75">
      <c r="A42" s="272" t="s">
        <v>82</v>
      </c>
      <c r="B42" s="273"/>
      <c r="C42" s="273"/>
      <c r="D42" s="273"/>
      <c r="E42" s="273"/>
      <c r="F42" s="273"/>
      <c r="G42" s="274"/>
      <c r="H42" s="98"/>
      <c r="I42" s="96"/>
      <c r="J42" s="96"/>
      <c r="K42" s="97"/>
    </row>
    <row r="43" spans="1:11" ht="15.75">
      <c r="A43" s="272" t="s">
        <v>87</v>
      </c>
      <c r="B43" s="273"/>
      <c r="C43" s="273"/>
      <c r="D43" s="273"/>
      <c r="E43" s="273"/>
      <c r="F43" s="273"/>
      <c r="G43" s="274"/>
      <c r="H43" s="98"/>
      <c r="I43" s="96"/>
      <c r="J43" s="96"/>
      <c r="K43" s="97"/>
    </row>
    <row r="44" spans="1:11" ht="16.5" thickBot="1">
      <c r="A44" s="275"/>
      <c r="B44" s="276"/>
      <c r="C44" s="276"/>
      <c r="D44" s="276"/>
      <c r="E44" s="276"/>
      <c r="F44" s="276"/>
      <c r="G44" s="277"/>
      <c r="H44" s="99"/>
      <c r="I44" s="100"/>
      <c r="J44" s="100"/>
      <c r="K44" s="101"/>
    </row>
  </sheetData>
  <sheetProtection/>
  <mergeCells count="50">
    <mergeCell ref="A31:A32"/>
    <mergeCell ref="B31:B32"/>
    <mergeCell ref="C31:C32"/>
    <mergeCell ref="A41:G41"/>
    <mergeCell ref="A42:G42"/>
    <mergeCell ref="A38:G38"/>
    <mergeCell ref="A33:A34"/>
    <mergeCell ref="B33:B34"/>
    <mergeCell ref="C33:C34"/>
    <mergeCell ref="A35:C36"/>
    <mergeCell ref="A27:A28"/>
    <mergeCell ref="B27:B28"/>
    <mergeCell ref="C27:C28"/>
    <mergeCell ref="A29:A30"/>
    <mergeCell ref="B29:B30"/>
    <mergeCell ref="C29:C30"/>
    <mergeCell ref="A23:A24"/>
    <mergeCell ref="B23:B24"/>
    <mergeCell ref="C23:C24"/>
    <mergeCell ref="A25:A26"/>
    <mergeCell ref="B25:B26"/>
    <mergeCell ref="C25:C26"/>
    <mergeCell ref="A19:A20"/>
    <mergeCell ref="B19:B20"/>
    <mergeCell ref="C19:C20"/>
    <mergeCell ref="A21:A22"/>
    <mergeCell ref="B21:B22"/>
    <mergeCell ref="C21:C22"/>
    <mergeCell ref="A15:A16"/>
    <mergeCell ref="B15:B16"/>
    <mergeCell ref="C15:C16"/>
    <mergeCell ref="A17:A18"/>
    <mergeCell ref="B17:B18"/>
    <mergeCell ref="C17:C18"/>
    <mergeCell ref="A43:G43"/>
    <mergeCell ref="A44:G44"/>
    <mergeCell ref="A2:K4"/>
    <mergeCell ref="A6:K6"/>
    <mergeCell ref="A8:C8"/>
    <mergeCell ref="F8:H8"/>
    <mergeCell ref="I8:K8"/>
    <mergeCell ref="A9:C9"/>
    <mergeCell ref="D9:H9"/>
    <mergeCell ref="I9:K9"/>
    <mergeCell ref="A11:A12"/>
    <mergeCell ref="B11:B12"/>
    <mergeCell ref="C11:C12"/>
    <mergeCell ref="A13:A14"/>
    <mergeCell ref="B13:B14"/>
    <mergeCell ref="C13:C14"/>
  </mergeCells>
  <printOptions horizontalCentered="1"/>
  <pageMargins left="0.5118110236220472" right="0.5118110236220472" top="0.7874015748031497" bottom="0.7874015748031497" header="0.31496062992125984" footer="0.31496062992125984"/>
  <pageSetup fitToHeight="1" fitToWidth="1"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Licitacao01</cp:lastModifiedBy>
  <cp:lastPrinted>2020-05-21T18:35:49Z</cp:lastPrinted>
  <dcterms:created xsi:type="dcterms:W3CDTF">2018-12-12T12:46:07Z</dcterms:created>
  <dcterms:modified xsi:type="dcterms:W3CDTF">2020-06-04T12:55:15Z</dcterms:modified>
  <cp:category/>
  <cp:version/>
  <cp:contentType/>
  <cp:contentStatus/>
</cp:coreProperties>
</file>