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Planilha Orcamentaria" sheetId="1" r:id="rId1"/>
    <sheet name="MODELO" sheetId="2" r:id="rId2"/>
  </sheets>
  <externalReferences>
    <externalReference r:id="rId5"/>
  </externalReferences>
  <definedNames>
    <definedName name="_xlnm.Print_Area" localSheetId="1">'MODELO'!$B$1:$I$85</definedName>
    <definedName name="_xlnm.Print_Area" localSheetId="0">'Planilha Orcamentaria'!$A$1:$H$54</definedName>
    <definedName name="DATABASE">TEXT('[1]Dados'!$G$29,"mm-aaaa")</definedName>
    <definedName name="Fonte">'MODELO'!$J1</definedName>
  </definedNames>
  <calcPr fullCalcOnLoad="1"/>
</workbook>
</file>

<file path=xl/sharedStrings.xml><?xml version="1.0" encoding="utf-8"?>
<sst xmlns="http://schemas.openxmlformats.org/spreadsheetml/2006/main" count="233" uniqueCount="186">
  <si>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</si>
  <si>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</si>
  <si>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</si>
  <si>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</si>
  <si>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</si>
  <si>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</si>
  <si>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</si>
  <si>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</si>
  <si>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</si>
  <si>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</si>
  <si>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</si>
  <si>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</si>
  <si>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>CREA</t>
  </si>
  <si>
    <t xml:space="preserve">FORMA DE EXECUÇÃO: </t>
  </si>
  <si>
    <t xml:space="preserve">PRAZO DE EXECUÇÃO: </t>
  </si>
  <si>
    <t xml:space="preserve">LOCAL: </t>
  </si>
  <si>
    <t>Carimbo e assinatura do engenheiro responsável técnico pela elaboração da planilha</t>
  </si>
  <si>
    <t>Carimbo e assinatura do prefeito</t>
  </si>
  <si>
    <t>PREÇO UNITÁRIO S/ LDI</t>
  </si>
  <si>
    <t>PREÇO UNITÁRIO C/ LDI</t>
  </si>
  <si>
    <t xml:space="preserve">REGIÃO/MÊS DE REFERÊNCIA: </t>
  </si>
  <si>
    <t xml:space="preserve">OBRA: </t>
  </si>
  <si>
    <t>M2</t>
  </si>
  <si>
    <t>IIO-001</t>
  </si>
  <si>
    <t>INSTALAÇÕES INICIAIS DA OBRA</t>
  </si>
  <si>
    <t>1.2</t>
  </si>
  <si>
    <t>IIO-PLA-005</t>
  </si>
  <si>
    <t>UN</t>
  </si>
  <si>
    <t>M</t>
  </si>
  <si>
    <t>TOTAL GERAL DA OBRA</t>
  </si>
  <si>
    <t xml:space="preserve">PREFEITURA: </t>
  </si>
  <si>
    <t xml:space="preserve">FOLHA Nº: </t>
  </si>
  <si>
    <t>(     )</t>
  </si>
  <si>
    <t>FOLHA Nº: 01/01</t>
  </si>
  <si>
    <t>FORNECIMENTO E COLOCAÇÃO DE PLACA DE OBRA EM CHAPA GALVANIZADA (3,00 X 1,5 0 M) - EM CHAPA GALVANIZADA 0,26 AFIXADAS COM REBITES 540 E PARAFUSOS 3/8, EM ESTRUTURA METÁLICA VIGA U 2" ENRIJECIDA COM METALON 20 X 20, SUPORTE EM EUCALIPTO AUTOCLAVADO PINTADAS</t>
  </si>
  <si>
    <t>TERRAPLENAGEM \ TRABALHOS EM TERRA</t>
  </si>
  <si>
    <t>TER-ESC-035</t>
  </si>
  <si>
    <t>TER-API-005</t>
  </si>
  <si>
    <t>2.1</t>
  </si>
  <si>
    <t>2.2</t>
  </si>
  <si>
    <t>REVESTIMENTOS</t>
  </si>
  <si>
    <t>REV-CHA-010</t>
  </si>
  <si>
    <t>REV-REB-005</t>
  </si>
  <si>
    <t>EQP-ESP-005</t>
  </si>
  <si>
    <t>EQP-ESP-020</t>
  </si>
  <si>
    <t>EQP-ESP-030</t>
  </si>
  <si>
    <t>EQUIPAMENTOS ESPORTIVOS</t>
  </si>
  <si>
    <t>FUN-LAS-010</t>
  </si>
  <si>
    <t>ARM-TEL-005</t>
  </si>
  <si>
    <t>PISOS</t>
  </si>
  <si>
    <t>ALV-EST-025</t>
  </si>
  <si>
    <t>ALV-EST-010</t>
  </si>
  <si>
    <t>ALV-TIJ-030</t>
  </si>
  <si>
    <t>ALVENARIA E DIVISÕES</t>
  </si>
  <si>
    <t>PINTURA</t>
  </si>
  <si>
    <t>PIN-LAT-005</t>
  </si>
  <si>
    <t>PIN-ACR-035</t>
  </si>
  <si>
    <t>PIN-ACR-030</t>
  </si>
  <si>
    <t>ESCAVAÇÃO MANUAL DE VALAS H &lt;= 1,50 M</t>
  </si>
  <si>
    <t>APILOAMENTO DO FUNDO DE VALAS COM SOQUETE</t>
  </si>
  <si>
    <t>M3</t>
  </si>
  <si>
    <t>TER-001</t>
  </si>
  <si>
    <t>REV-001</t>
  </si>
  <si>
    <t>CHAPISCO COM ARGAMASSA, TRAÇO 1:3 (CIMENTO E AREIA), ESP. 5MM, APLICADO EM ALVENARIA COM PENEIRA, PREPARO MECÂNICO</t>
  </si>
  <si>
    <t>REBOCO COM ARGAMASSA, TRAÇO 1:7 (CIMENTO E AREIA), ESP. 20MM, APLICAÇÃO MANUAL, PREPARO MECÂNICO</t>
  </si>
  <si>
    <t>EQP-001</t>
  </si>
  <si>
    <t>TRAVE DE GOL EM TUBO GALVANIZADO PARA QUADRA, INCLUSIVE REDE E PINTURA</t>
  </si>
  <si>
    <t>REDE DE VÔLEI COM MASTRO EM TUBO GALVANIZADO SEM PEDESTAL</t>
  </si>
  <si>
    <t>CJ</t>
  </si>
  <si>
    <t>TABELA DE BASQUETE EM POSTE METÁLICO E SUPORTE DE PISO</t>
  </si>
  <si>
    <t>PIS-001</t>
  </si>
  <si>
    <t>LASTRO DE BRITA 2 OU 3 APILOADO MANUALMENTE</t>
  </si>
  <si>
    <t>FORNECIMENTO DE CONCRETO ESTRUTURAL, PREPARADO EM OBRA COM BETONEIRA, COM FCK 20 MPA, INCLUSIVE LANÇAMENTO, ADENSAMENTO E ACABAMENTO</t>
  </si>
  <si>
    <t>FUN-CON-045</t>
  </si>
  <si>
    <t>ARMADURA DE TELA DE AÇO CA-60 B SOLDADA TIPO Q-138 (DIÂMETRO DO FIO: 4,20 MM / DIMENSÕES DA TRAMA: 100 X 100 MM / TIPO DA MALHA: QUADRANGULAR )</t>
  </si>
  <si>
    <t>Kg</t>
  </si>
  <si>
    <t>ALVENARIA DE BLOCO DE CONCRETO CHEIO SEM ARMAÇÃO, EM CONCRETO COM FCK 15MPA , ESP. 14CM, PARA REVESTIMENTO, INCLUSIVE ARGAMASSA PARA ASSENTAMENTO (DETALHE D - CADERNO SEDS)</t>
  </si>
  <si>
    <t>ALVENARIA DE BLOCO DE CONCRETO CHEIO COM ARMAÇÃO, EM CONCRETO COM FCK 15MPA , ESP. 14CM, PARA REVESTIMENTO, INCLUSIVE ARGAMASSA PARA ASSENTAMENTO (DETALHE D - CADERNO SEDS)</t>
  </si>
  <si>
    <t>ALVENARIA DE VEDAÇÃO COM TIJOLO CERÂMICO FURADO, ESP. 14CM, PARA REVESTIMENTO, INCLUSIVE ARGAMASSA PARA ASSENTAMENTO</t>
  </si>
  <si>
    <t>ALV-001</t>
  </si>
  <si>
    <t>PINTURA LÁTEX (PVA) EM PAREDE, DUAS (2) DEMÃOS, EXCLUSIVE SELADOR ACRÍLICO E MASSA ACRÍLICA/CORRIDA (PVA)</t>
  </si>
  <si>
    <t>PINTURA ACRÍLICA PARA PISO EM QUADRAS ESPORTIVA, DUAS (2) DEMÃOS</t>
  </si>
  <si>
    <t>PINTURA ACRÍLICA PARA PISO EM FAIXA DE DEMARCAÇÃO DE QUADRA, DUAS (2) DEMÃOS, FAIXA COM LARGURA DE 5 CM</t>
  </si>
  <si>
    <t>PIN-001</t>
  </si>
  <si>
    <t>POLIMENTO MECÂNICO DE PISO EM CONCRETO COM NIVELAMENTO A LASER (NÍVEL ZERO)</t>
  </si>
  <si>
    <t>PIS-POL-010</t>
  </si>
  <si>
    <t>3.1</t>
  </si>
  <si>
    <t>3.2</t>
  </si>
  <si>
    <t>4.1</t>
  </si>
  <si>
    <t>4.2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</si>
  <si>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</si>
  <si>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</si>
  <si>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</si>
  <si>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</si>
  <si>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</si>
  <si>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</si>
  <si>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</si>
  <si>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</si>
  <si>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</si>
  <si>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</si>
  <si>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SEE-ALA-010</t>
  </si>
  <si>
    <t>ALAMBRADO H = 4,00 M, TELA GALVANIZADA FIO 12, # 7,5 CM, TUBO FERRO 50 MM, PAREDE CHAPA 13, FIXADO EM FUNDAÇÃO DE CONCRETO FCK = 20 MPA, COM PROF. = 50 CM, INCLUSIVE DOIS PORTÕES (180 X 210 CM E 90 X 210 CM) E PINTURA</t>
  </si>
  <si>
    <t>OBRA: CONSTRUÇÃO DE QUADRA POLIESPORTIVA</t>
  </si>
  <si>
    <t>PREFEITURA MUNICIPAL DE RODEIRO</t>
  </si>
  <si>
    <t xml:space="preserve">ENDEREÇO: </t>
  </si>
  <si>
    <t>DATA: 07/07/2020</t>
  </si>
  <si>
    <t>8.1</t>
  </si>
  <si>
    <t>8.2</t>
  </si>
  <si>
    <t>EST-MET-030</t>
  </si>
  <si>
    <t>FORNECIMENTO, FABRICAÇÃO, TRANSPORTE E MONTAGEM DE ESTRUTURA METÁLICA PARA TELHADO DE QUADRA POLI ESPORTIVA EM AÇO SAC-41, PINTADA</t>
  </si>
  <si>
    <t>COB-TEL-045</t>
  </si>
  <si>
    <t>COBERTURA EM TELHA METÁLICA GALVANIZADA TRAPEZOIDAL E = 0, 50 MM, SIMPLES</t>
  </si>
  <si>
    <t>9.1</t>
  </si>
  <si>
    <t>9.2</t>
  </si>
  <si>
    <t>72619</t>
  </si>
  <si>
    <t>95813</t>
  </si>
  <si>
    <t>95811</t>
  </si>
  <si>
    <t>95814</t>
  </si>
  <si>
    <t>95817</t>
  </si>
  <si>
    <t>400</t>
  </si>
  <si>
    <t>394</t>
  </si>
  <si>
    <t>393</t>
  </si>
  <si>
    <t>11929</t>
  </si>
  <si>
    <t>1022</t>
  </si>
  <si>
    <t>1021</t>
  </si>
  <si>
    <t>74130/1</t>
  </si>
  <si>
    <t>74130/3</t>
  </si>
  <si>
    <t>74130/4</t>
  </si>
  <si>
    <t>21130</t>
  </si>
  <si>
    <t>21128</t>
  </si>
  <si>
    <t>74082/1</t>
  </si>
  <si>
    <t>83463</t>
  </si>
  <si>
    <t>001</t>
  </si>
  <si>
    <t>INSTALAÇÃO ELÉTRICA</t>
  </si>
  <si>
    <t>ELE-001</t>
  </si>
  <si>
    <t>LUVA DE ACO GALVANIZADO 4" - FORNECIMENTO E INSTALACAO</t>
  </si>
  <si>
    <t>CONDULETE DE PVC, TIPO TB, PARA ELETRODUTO DE PVC SOLDÁVEL DN 20 MM (1/2''), APARENTE - FORNECIMENTO E INSTALAÇÃO. AF_11/2016</t>
  </si>
  <si>
    <t>CONDULETE DE PVC, TIPO LB, PARA ELETRODUTO DE PVC SOLDÁVEL DN 25 MM (3/4''), APARENTE - FORNECIMENTO E INSTALAÇÃO. AF_11/2016</t>
  </si>
  <si>
    <t>CONDULETE DE PVC, TIPO TB, PARA ELETRODUTO DE PVC SOLDÁVEL DN 25 MM (3/4''), APARENTE - FORNECIMENTO E INSTALAÇÃO. AF_11/2016</t>
  </si>
  <si>
    <t>CONDULETE DE PVC, TIPO X, PARA ELETRODUTO DE PVC SOLDÁVEL DN 25 MM (3/4''), APARENTE - FORNECIMENTO E INSTALAÇÃO. AF_11/2016</t>
  </si>
  <si>
    <t>ABRACADEIRA EM ACO PARA AMARRACAO DE ELETRODUTOS, TIPO D, COM 3/4" E PARAFUSO DE FIXACAO</t>
  </si>
  <si>
    <t>ABRACADEIRA EM ACO PARA AMARRACAO DE ELETRODUTOS, TIPO D, COM 1 1/2" E PARAFUSO DE FIXACAO</t>
  </si>
  <si>
    <t>ABRACADEIRA EM ACO PARA AMARRACAO DE ELETRODUTOS, TIPO D, COM 1" E PARAFUSO DE FIXACAO</t>
  </si>
  <si>
    <t>ABRACADEIRA, GALVANIZADA/ZINCADA, ROSCA SEM FIM, PARAFUSO INOX, LARGURA  FITA *12,6 A *14 MM, D = 4" A 4 3/4"</t>
  </si>
  <si>
    <t>CABO DE COBRE, FLEXIVEL, CLASSE 4 OU 5, ISOLACAO EM PVC/A, ANTICHAMA BWF-B, COBERTURA PVC-ST1, ANTICHAMA BWF-B, 1 CONDUTOR, 0,6/1 KV, SECAO NOMINAL 2,5 MM2</t>
  </si>
  <si>
    <t>CABO DE COBRE, FLEXIVEL, CLASSE 4 OU 5, ISOLACAO EM PVC/A, ANTICHAMA BWF-B, COBERTURA PVC-ST1, ANTICHAMA BWF-B, 1 CONDUTOR, 0,6/1 KV, SECAO NOMINAL 4 MM2</t>
  </si>
  <si>
    <t>DISJUNTOR TERMOMAGNETICO MONOPOLAR PADRAO NEMA (AMERICANO) 10 A 30A 240V, FORNECIMENTO E INSTALACAO</t>
  </si>
  <si>
    <t>DISJUNTOR TERMOMAGNETICO BIPOLAR PADRAO NEMA (AMERICANO) 10 A 50A 240V, FORNECIMENTO E INSTALACAO</t>
  </si>
  <si>
    <t>DISJUNTOR TERMOMAGNETICO TRIPOLAR PADRAO NEMA (AMERICANO) 10 A 50A 240V, FORNECIMENTO E INSTALACAO</t>
  </si>
  <si>
    <t>ELETRODUTO METALICO, EM ACABAMENTO GALVANIZADO ELETROLITICO SEMI-PESADO, DIAMETRO 1 1/2", PAREDE DE 1,20 MM</t>
  </si>
  <si>
    <t>ELETRODUTO METALICO, EM ACABAMENTO GALVANIZADO ELETROLITICO LEVE, DIAMETRO 3/4", PAREDE DE 0,90 MM</t>
  </si>
  <si>
    <t>REFLETOR REDONDO EM ALUMINIO COM SUPORTE E ALCA REGULAVEL PARA FIXACAO, COM LAMPADA VAPOR DE MERCURIO 250W</t>
  </si>
  <si>
    <t>QUADRO DE DISTRIBUICAO DE ENERGIA EM CHAPA DE ACO GALVANIZADO, PARA 12 DISJUNTORES TERMOMAGNETICOS MONOPOLARES, COM BARRAMENTO TRIFASICO E NEUTRO - FORNECIMENTO E INSTALACAO</t>
  </si>
  <si>
    <t>PONTO DE TOMADA DE EMBUTIR, INCLUINDO ELETRODUTO DE PVC RÍGIDO E CAIXA COM ESPELHO</t>
  </si>
  <si>
    <t>PT</t>
  </si>
  <si>
    <t>LDI:</t>
  </si>
  <si>
    <t>COB-001</t>
  </si>
  <si>
    <t>COBERTURAS</t>
  </si>
  <si>
    <t>FUN-PRE-005</t>
  </si>
  <si>
    <t>MOBILIZAÇÃO E DESMOBILIZAÇÃO DE EQUIPAMENTO PARA ESTACA CRAVADA DMT ATÉ 50 KM</t>
  </si>
  <si>
    <t>VB</t>
  </si>
  <si>
    <t>FUN-PRE-040</t>
  </si>
  <si>
    <t>ESTACA PRÉ-MOLDADA DE CONCRETO ARMADO CRAVADA 20 X 20 CM/50T</t>
  </si>
  <si>
    <t>FUNDAÇÕES PROFUNDAS - EXCETO ARMAÇÃO</t>
  </si>
  <si>
    <t>FUN-001</t>
  </si>
  <si>
    <t>7.4</t>
  </si>
  <si>
    <t>8.3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</si>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</sst>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#,##0.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2" fontId="1" fillId="0" borderId="10" xfId="62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2" fontId="10" fillId="0" borderId="20" xfId="62" applyNumberFormat="1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62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171" fontId="10" fillId="0" borderId="10" xfId="62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2" fontId="10" fillId="0" borderId="23" xfId="62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0" fontId="8" fillId="0" borderId="25" xfId="51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2" fontId="1" fillId="0" borderId="26" xfId="62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62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70" fontId="1" fillId="0" borderId="10" xfId="47" applyFont="1" applyBorder="1" applyAlignment="1">
      <alignment horizontal="right" vertical="center" wrapText="1"/>
    </xf>
    <xf numFmtId="170" fontId="1" fillId="0" borderId="26" xfId="47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33" borderId="28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70" fontId="1" fillId="0" borderId="31" xfId="47" applyFont="1" applyBorder="1" applyAlignment="1">
      <alignment horizontal="right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2" fontId="1" fillId="0" borderId="34" xfId="62" applyNumberFormat="1" applyFont="1" applyFill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6" fillId="33" borderId="29" xfId="62" applyNumberFormat="1" applyFont="1" applyFill="1" applyBorder="1" applyAlignment="1">
      <alignment horizontal="center" vertical="center" wrapText="1"/>
    </xf>
    <xf numFmtId="4" fontId="6" fillId="33" borderId="29" xfId="0" applyNumberFormat="1" applyFont="1" applyFill="1" applyBorder="1" applyAlignment="1">
      <alignment horizontal="center" vertical="center" wrapText="1"/>
    </xf>
    <xf numFmtId="170" fontId="6" fillId="33" borderId="29" xfId="47" applyFont="1" applyFill="1" applyBorder="1" applyAlignment="1">
      <alignment horizontal="right" vertical="center" wrapText="1"/>
    </xf>
    <xf numFmtId="170" fontId="6" fillId="33" borderId="37" xfId="47" applyFont="1" applyFill="1" applyBorder="1" applyAlignment="1">
      <alignment horizontal="right" vertical="center" wrapText="1"/>
    </xf>
    <xf numFmtId="2" fontId="6" fillId="33" borderId="10" xfId="62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0" fontId="6" fillId="33" borderId="10" xfId="47" applyFont="1" applyFill="1" applyBorder="1" applyAlignment="1">
      <alignment horizontal="right" vertical="center" wrapText="1"/>
    </xf>
    <xf numFmtId="170" fontId="6" fillId="33" borderId="31" xfId="47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70" fontId="2" fillId="0" borderId="38" xfId="47" applyFont="1" applyBorder="1" applyAlignment="1">
      <alignment horizontal="right" vertical="center" wrapText="1"/>
    </xf>
    <xf numFmtId="0" fontId="10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70" fontId="1" fillId="34" borderId="10" xfId="47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170" fontId="1" fillId="34" borderId="31" xfId="47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4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top"/>
    </xf>
    <xf numFmtId="0" fontId="8" fillId="0" borderId="58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0" fontId="2" fillId="0" borderId="13" xfId="51" applyNumberFormat="1" applyFont="1" applyFill="1" applyBorder="1" applyAlignment="1">
      <alignment horizontal="left" vertical="center"/>
    </xf>
    <xf numFmtId="10" fontId="2" fillId="0" borderId="38" xfId="5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90625" y="66675"/>
          <a:ext cx="3600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Técnico</a:t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7</xdr:col>
      <xdr:colOff>800100</xdr:colOff>
      <xdr:row>53</xdr:row>
      <xdr:rowOff>114300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8575" y="11449050"/>
          <a:ext cx="80010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 - SEGOV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ASSUNTOS MUNICIPAIS - SUBSEAM - MG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www.governo.mg.gov.br  - Fone: (31) 3915-0055 / 0054 / 005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%20Convenios\Documents\S&#193;VIO\CAIXA\2015\RIO%20POMBA%20-%20COBERTURA%20DE%20QUADRA\PLANILHA%20M&#218;LTIPLA%202.500%20DOID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2">
        <row r="29">
          <cell r="G29">
            <v>42736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6.28125" style="3" customWidth="1"/>
    <col min="4" max="4" width="9.140625" style="3" customWidth="1"/>
    <col min="5" max="8" width="12.28125" style="3" customWidth="1"/>
    <col min="9" max="16384" width="9.140625" style="3" customWidth="1"/>
  </cols>
  <sheetData>
    <row r="1" spans="1:8" ht="60.75" customHeight="1">
      <c r="A1" s="103"/>
      <c r="B1" s="103"/>
      <c r="C1" s="102"/>
      <c r="D1" s="102"/>
      <c r="E1" s="102"/>
      <c r="F1" s="102"/>
      <c r="G1" s="102"/>
      <c r="H1" s="102"/>
    </row>
    <row r="2" spans="1:8" ht="3.75" customHeight="1" thickBot="1">
      <c r="A2" s="135"/>
      <c r="B2" s="135"/>
      <c r="C2" s="135"/>
      <c r="D2" s="135"/>
      <c r="E2" s="135"/>
      <c r="F2" s="135"/>
      <c r="G2" s="135"/>
      <c r="H2" s="135"/>
    </row>
    <row r="3" spans="1:8" ht="19.5" customHeight="1" thickBot="1">
      <c r="A3" s="128" t="s">
        <v>4</v>
      </c>
      <c r="B3" s="129"/>
      <c r="C3" s="129"/>
      <c r="D3" s="129"/>
      <c r="E3" s="129"/>
      <c r="F3" s="129"/>
      <c r="G3" s="129"/>
      <c r="H3" s="130"/>
    </row>
    <row r="4" spans="1:8" ht="3.75" customHeight="1" thickBot="1">
      <c r="A4" s="10"/>
      <c r="B4" s="10"/>
      <c r="C4" s="10"/>
      <c r="D4" s="10"/>
      <c r="E4" s="10"/>
      <c r="F4" s="10"/>
      <c r="G4" s="10"/>
      <c r="H4" s="10"/>
    </row>
    <row r="5" spans="1:8" ht="19.5" customHeight="1">
      <c r="A5" s="139" t="s">
        <v>30</v>
      </c>
      <c r="B5" s="140"/>
      <c r="C5" s="140"/>
      <c r="D5" s="140"/>
      <c r="E5" s="141"/>
      <c r="F5" s="131" t="s">
        <v>31</v>
      </c>
      <c r="G5" s="132"/>
      <c r="H5" s="133"/>
    </row>
    <row r="6" spans="1:8" ht="19.5" customHeight="1">
      <c r="A6" s="122" t="s">
        <v>21</v>
      </c>
      <c r="B6" s="123"/>
      <c r="C6" s="123"/>
      <c r="D6" s="123"/>
      <c r="E6" s="124"/>
      <c r="F6" s="136" t="s">
        <v>10</v>
      </c>
      <c r="G6" s="137"/>
      <c r="H6" s="138"/>
    </row>
    <row r="7" spans="1:8" ht="19.5" customHeight="1">
      <c r="A7" s="107" t="s">
        <v>15</v>
      </c>
      <c r="B7" s="108"/>
      <c r="C7" s="108"/>
      <c r="D7" s="109"/>
      <c r="E7" s="125" t="s">
        <v>13</v>
      </c>
      <c r="F7" s="126"/>
      <c r="G7" s="126"/>
      <c r="H7" s="127"/>
    </row>
    <row r="8" spans="1:8" ht="19.5" customHeight="1">
      <c r="A8" s="107" t="s">
        <v>20</v>
      </c>
      <c r="B8" s="108"/>
      <c r="C8" s="108"/>
      <c r="D8" s="109"/>
      <c r="E8" s="120" t="s">
        <v>8</v>
      </c>
      <c r="F8" s="118" t="s">
        <v>6</v>
      </c>
      <c r="G8" s="11" t="s">
        <v>32</v>
      </c>
      <c r="H8" s="12" t="s">
        <v>7</v>
      </c>
    </row>
    <row r="9" spans="1:8" ht="19.5" customHeight="1" thickBot="1">
      <c r="A9" s="110" t="s">
        <v>14</v>
      </c>
      <c r="B9" s="111"/>
      <c r="C9" s="111"/>
      <c r="D9" s="112"/>
      <c r="E9" s="121"/>
      <c r="F9" s="119"/>
      <c r="G9" s="13" t="s">
        <v>9</v>
      </c>
      <c r="H9" s="46"/>
    </row>
    <row r="10" spans="1:8" ht="3.75" customHeight="1" thickBot="1">
      <c r="A10" s="134"/>
      <c r="B10" s="134"/>
      <c r="C10" s="134"/>
      <c r="D10" s="134"/>
      <c r="E10" s="134"/>
      <c r="F10" s="134"/>
      <c r="G10" s="134"/>
      <c r="H10" s="134"/>
    </row>
    <row r="11" spans="1:8" ht="39" thickBot="1">
      <c r="A11" s="14" t="s">
        <v>0</v>
      </c>
      <c r="B11" s="15" t="s">
        <v>5</v>
      </c>
      <c r="C11" s="15" t="s">
        <v>1</v>
      </c>
      <c r="D11" s="15" t="s">
        <v>3</v>
      </c>
      <c r="E11" s="15" t="s">
        <v>2</v>
      </c>
      <c r="F11" s="16" t="s">
        <v>18</v>
      </c>
      <c r="G11" s="16" t="s">
        <v>19</v>
      </c>
      <c r="H11" s="17" t="s">
        <v>11</v>
      </c>
    </row>
    <row r="12" spans="1:8" ht="18.75" customHeight="1">
      <c r="A12" s="18"/>
      <c r="B12" s="19"/>
      <c r="C12" s="20"/>
      <c r="D12" s="21"/>
      <c r="E12" s="22"/>
      <c r="F12" s="22"/>
      <c r="G12" s="6">
        <f>ROUND(F12+(F12*$H$9),2)</f>
        <v>0</v>
      </c>
      <c r="H12" s="7">
        <f>ROUND((E12*G12),2)</f>
        <v>0</v>
      </c>
    </row>
    <row r="13" spans="1:8" ht="18.75" customHeight="1">
      <c r="A13" s="23"/>
      <c r="B13" s="24"/>
      <c r="C13" s="25"/>
      <c r="D13" s="26"/>
      <c r="E13" s="27"/>
      <c r="F13" s="27"/>
      <c r="G13" s="6">
        <f>ROUND(F13+(F13*$H$9),2)</f>
        <v>0</v>
      </c>
      <c r="H13" s="7">
        <f>ROUND((E13*G13),2)</f>
        <v>0</v>
      </c>
    </row>
    <row r="14" spans="1:9" ht="18.75" customHeight="1">
      <c r="A14" s="23"/>
      <c r="B14" s="24"/>
      <c r="C14" s="25"/>
      <c r="D14" s="26"/>
      <c r="E14" s="27"/>
      <c r="F14" s="27"/>
      <c r="G14" s="6">
        <f aca="true" t="shared" si="0" ref="G14:G40">ROUND(F14+(F14*$H$9),2)</f>
        <v>0</v>
      </c>
      <c r="H14" s="7">
        <f aca="true" t="shared" si="1" ref="H14:H40">ROUND((E14*G14),2)</f>
        <v>0</v>
      </c>
      <c r="I14" s="3">
        <v>0</v>
      </c>
    </row>
    <row r="15" spans="1:8" ht="18.75" customHeight="1">
      <c r="A15" s="23"/>
      <c r="B15" s="24"/>
      <c r="C15" s="25"/>
      <c r="D15" s="26"/>
      <c r="E15" s="27"/>
      <c r="F15" s="27"/>
      <c r="G15" s="6">
        <f t="shared" si="0"/>
        <v>0</v>
      </c>
      <c r="H15" s="7">
        <f t="shared" si="1"/>
        <v>0</v>
      </c>
    </row>
    <row r="16" spans="1:8" ht="18.75" customHeight="1">
      <c r="A16" s="28"/>
      <c r="B16" s="29"/>
      <c r="C16" s="30"/>
      <c r="D16" s="26"/>
      <c r="E16" s="27"/>
      <c r="F16" s="27"/>
      <c r="G16" s="6">
        <f t="shared" si="0"/>
        <v>0</v>
      </c>
      <c r="H16" s="7">
        <f t="shared" si="1"/>
        <v>0</v>
      </c>
    </row>
    <row r="17" spans="1:8" ht="18.75" customHeight="1">
      <c r="A17" s="23"/>
      <c r="B17" s="24"/>
      <c r="C17" s="25"/>
      <c r="D17" s="26"/>
      <c r="E17" s="27"/>
      <c r="F17" s="27"/>
      <c r="G17" s="6">
        <f t="shared" si="0"/>
        <v>0</v>
      </c>
      <c r="H17" s="7">
        <f t="shared" si="1"/>
        <v>0</v>
      </c>
    </row>
    <row r="18" spans="1:8" ht="18.75" customHeight="1">
      <c r="A18" s="23"/>
      <c r="B18" s="31"/>
      <c r="C18" s="25"/>
      <c r="D18" s="26"/>
      <c r="E18" s="27"/>
      <c r="F18" s="27"/>
      <c r="G18" s="6">
        <f t="shared" si="0"/>
        <v>0</v>
      </c>
      <c r="H18" s="7">
        <f t="shared" si="1"/>
        <v>0</v>
      </c>
    </row>
    <row r="19" spans="1:8" ht="18.75" customHeight="1">
      <c r="A19" s="23"/>
      <c r="B19" s="31"/>
      <c r="C19" s="25"/>
      <c r="D19" s="31"/>
      <c r="E19" s="27"/>
      <c r="F19" s="27"/>
      <c r="G19" s="6">
        <f t="shared" si="0"/>
        <v>0</v>
      </c>
      <c r="H19" s="7">
        <f t="shared" si="1"/>
        <v>0</v>
      </c>
    </row>
    <row r="20" spans="1:8" ht="18.75" customHeight="1">
      <c r="A20" s="23"/>
      <c r="B20" s="31"/>
      <c r="C20" s="25"/>
      <c r="D20" s="26"/>
      <c r="E20" s="27"/>
      <c r="F20" s="27"/>
      <c r="G20" s="6">
        <f t="shared" si="0"/>
        <v>0</v>
      </c>
      <c r="H20" s="7">
        <f t="shared" si="1"/>
        <v>0</v>
      </c>
    </row>
    <row r="21" spans="1:8" ht="18.75" customHeight="1">
      <c r="A21" s="23"/>
      <c r="B21" s="31"/>
      <c r="C21" s="25"/>
      <c r="D21" s="31"/>
      <c r="E21" s="27"/>
      <c r="F21" s="27"/>
      <c r="G21" s="6">
        <f t="shared" si="0"/>
        <v>0</v>
      </c>
      <c r="H21" s="7">
        <f t="shared" si="1"/>
        <v>0</v>
      </c>
    </row>
    <row r="22" spans="1:8" ht="18.75" customHeight="1">
      <c r="A22" s="23"/>
      <c r="B22" s="31"/>
      <c r="C22" s="25"/>
      <c r="D22" s="31"/>
      <c r="E22" s="27"/>
      <c r="F22" s="27"/>
      <c r="G22" s="6">
        <f t="shared" si="0"/>
        <v>0</v>
      </c>
      <c r="H22" s="7">
        <f t="shared" si="1"/>
        <v>0</v>
      </c>
    </row>
    <row r="23" spans="1:8" ht="18.75" customHeight="1">
      <c r="A23" s="23"/>
      <c r="B23" s="31"/>
      <c r="C23" s="25"/>
      <c r="D23" s="26"/>
      <c r="E23" s="27"/>
      <c r="F23" s="27"/>
      <c r="G23" s="6">
        <f t="shared" si="0"/>
        <v>0</v>
      </c>
      <c r="H23" s="7">
        <f t="shared" si="1"/>
        <v>0</v>
      </c>
    </row>
    <row r="24" spans="1:8" ht="18.75" customHeight="1">
      <c r="A24" s="23"/>
      <c r="B24" s="31"/>
      <c r="C24" s="25"/>
      <c r="D24" s="31"/>
      <c r="E24" s="27"/>
      <c r="F24" s="27"/>
      <c r="G24" s="6">
        <f t="shared" si="0"/>
        <v>0</v>
      </c>
      <c r="H24" s="7">
        <f t="shared" si="1"/>
        <v>0</v>
      </c>
    </row>
    <row r="25" spans="1:8" ht="18.75" customHeight="1">
      <c r="A25" s="23"/>
      <c r="B25" s="31"/>
      <c r="C25" s="25"/>
      <c r="D25" s="31"/>
      <c r="E25" s="27"/>
      <c r="F25" s="27"/>
      <c r="G25" s="6">
        <f t="shared" si="0"/>
        <v>0</v>
      </c>
      <c r="H25" s="7">
        <f t="shared" si="1"/>
        <v>0</v>
      </c>
    </row>
    <row r="26" spans="1:8" ht="18.75" customHeight="1">
      <c r="A26" s="23"/>
      <c r="B26" s="24"/>
      <c r="C26" s="25"/>
      <c r="D26" s="26"/>
      <c r="E26" s="27"/>
      <c r="F26" s="27"/>
      <c r="G26" s="6">
        <f t="shared" si="0"/>
        <v>0</v>
      </c>
      <c r="H26" s="7">
        <f t="shared" si="1"/>
        <v>0</v>
      </c>
    </row>
    <row r="27" spans="1:8" ht="18.75" customHeight="1">
      <c r="A27" s="28"/>
      <c r="B27" s="29"/>
      <c r="C27" s="30"/>
      <c r="D27" s="26"/>
      <c r="E27" s="27"/>
      <c r="F27" s="27"/>
      <c r="G27" s="6">
        <f t="shared" si="0"/>
        <v>0</v>
      </c>
      <c r="H27" s="7">
        <f t="shared" si="1"/>
        <v>0</v>
      </c>
    </row>
    <row r="28" spans="1:8" ht="18.75" customHeight="1">
      <c r="A28" s="23"/>
      <c r="B28" s="31"/>
      <c r="C28" s="25"/>
      <c r="D28" s="26"/>
      <c r="E28" s="27"/>
      <c r="F28" s="27"/>
      <c r="G28" s="6">
        <f t="shared" si="0"/>
        <v>0</v>
      </c>
      <c r="H28" s="7">
        <f t="shared" si="1"/>
        <v>0</v>
      </c>
    </row>
    <row r="29" spans="1:8" ht="18.75" customHeight="1">
      <c r="A29" s="23"/>
      <c r="B29" s="24"/>
      <c r="C29" s="25"/>
      <c r="D29" s="26"/>
      <c r="E29" s="27"/>
      <c r="F29" s="27"/>
      <c r="G29" s="6">
        <f t="shared" si="0"/>
        <v>0</v>
      </c>
      <c r="H29" s="7">
        <f t="shared" si="1"/>
        <v>0</v>
      </c>
    </row>
    <row r="30" spans="1:8" ht="18.75" customHeight="1">
      <c r="A30" s="28"/>
      <c r="B30" s="29"/>
      <c r="C30" s="30"/>
      <c r="D30" s="26"/>
      <c r="E30" s="27"/>
      <c r="F30" s="27"/>
      <c r="G30" s="6">
        <f t="shared" si="0"/>
        <v>0</v>
      </c>
      <c r="H30" s="7">
        <f t="shared" si="1"/>
        <v>0</v>
      </c>
    </row>
    <row r="31" spans="1:8" ht="18.75" customHeight="1">
      <c r="A31" s="23"/>
      <c r="B31" s="31"/>
      <c r="C31" s="25"/>
      <c r="D31" s="26"/>
      <c r="E31" s="27"/>
      <c r="F31" s="27"/>
      <c r="G31" s="6">
        <f t="shared" si="0"/>
        <v>0</v>
      </c>
      <c r="H31" s="7">
        <f t="shared" si="1"/>
        <v>0</v>
      </c>
    </row>
    <row r="32" spans="1:8" ht="18.75" customHeight="1">
      <c r="A32" s="23"/>
      <c r="B32" s="24"/>
      <c r="C32" s="25"/>
      <c r="D32" s="26"/>
      <c r="E32" s="27"/>
      <c r="F32" s="27"/>
      <c r="G32" s="6">
        <f t="shared" si="0"/>
        <v>0</v>
      </c>
      <c r="H32" s="7">
        <f t="shared" si="1"/>
        <v>0</v>
      </c>
    </row>
    <row r="33" spans="1:8" ht="18.75" customHeight="1">
      <c r="A33" s="23"/>
      <c r="B33" s="24"/>
      <c r="C33" s="25"/>
      <c r="D33" s="26"/>
      <c r="E33" s="27"/>
      <c r="F33" s="27"/>
      <c r="G33" s="6">
        <f t="shared" si="0"/>
        <v>0</v>
      </c>
      <c r="H33" s="7">
        <f t="shared" si="1"/>
        <v>0</v>
      </c>
    </row>
    <row r="34" spans="1:8" ht="18.75" customHeight="1">
      <c r="A34" s="23"/>
      <c r="B34" s="24"/>
      <c r="C34" s="25"/>
      <c r="D34" s="26"/>
      <c r="E34" s="27"/>
      <c r="F34" s="27"/>
      <c r="G34" s="6">
        <f t="shared" si="0"/>
        <v>0</v>
      </c>
      <c r="H34" s="7">
        <f t="shared" si="1"/>
        <v>0</v>
      </c>
    </row>
    <row r="35" spans="1:8" ht="18.75" customHeight="1">
      <c r="A35" s="23"/>
      <c r="B35" s="24"/>
      <c r="C35" s="25"/>
      <c r="D35" s="26"/>
      <c r="E35" s="27"/>
      <c r="F35" s="27"/>
      <c r="G35" s="6">
        <f t="shared" si="0"/>
        <v>0</v>
      </c>
      <c r="H35" s="7">
        <f t="shared" si="1"/>
        <v>0</v>
      </c>
    </row>
    <row r="36" spans="1:8" ht="18.75" customHeight="1">
      <c r="A36" s="23"/>
      <c r="B36" s="24"/>
      <c r="C36" s="25"/>
      <c r="D36" s="26"/>
      <c r="E36" s="27"/>
      <c r="F36" s="27"/>
      <c r="G36" s="6">
        <f t="shared" si="0"/>
        <v>0</v>
      </c>
      <c r="H36" s="7">
        <f t="shared" si="1"/>
        <v>0</v>
      </c>
    </row>
    <row r="37" spans="1:8" ht="18.75" customHeight="1">
      <c r="A37" s="23"/>
      <c r="B37" s="24"/>
      <c r="C37" s="25"/>
      <c r="D37" s="26"/>
      <c r="E37" s="27"/>
      <c r="F37" s="27"/>
      <c r="G37" s="6">
        <f t="shared" si="0"/>
        <v>0</v>
      </c>
      <c r="H37" s="7">
        <f t="shared" si="1"/>
        <v>0</v>
      </c>
    </row>
    <row r="38" spans="1:8" ht="18.75" customHeight="1">
      <c r="A38" s="23"/>
      <c r="B38" s="24"/>
      <c r="C38" s="25"/>
      <c r="D38" s="26"/>
      <c r="E38" s="27"/>
      <c r="F38" s="27"/>
      <c r="G38" s="6">
        <f t="shared" si="0"/>
        <v>0</v>
      </c>
      <c r="H38" s="7">
        <f t="shared" si="1"/>
        <v>0</v>
      </c>
    </row>
    <row r="39" spans="1:8" ht="18.75" customHeight="1">
      <c r="A39" s="23"/>
      <c r="B39" s="24"/>
      <c r="C39" s="25"/>
      <c r="D39" s="32"/>
      <c r="E39" s="27"/>
      <c r="F39" s="27"/>
      <c r="G39" s="6">
        <f t="shared" si="0"/>
        <v>0</v>
      </c>
      <c r="H39" s="7">
        <f t="shared" si="1"/>
        <v>0</v>
      </c>
    </row>
    <row r="40" spans="1:8" ht="18.75" customHeight="1" thickBot="1">
      <c r="A40" s="33"/>
      <c r="B40" s="34"/>
      <c r="C40" s="35"/>
      <c r="D40" s="36"/>
      <c r="E40" s="37"/>
      <c r="F40" s="38"/>
      <c r="G40" s="6">
        <f t="shared" si="0"/>
        <v>0</v>
      </c>
      <c r="H40" s="7">
        <f t="shared" si="1"/>
        <v>0</v>
      </c>
    </row>
    <row r="41" spans="1:8" ht="18" customHeight="1" thickBot="1">
      <c r="A41" s="113" t="s">
        <v>29</v>
      </c>
      <c r="B41" s="114"/>
      <c r="C41" s="114"/>
      <c r="D41" s="114"/>
      <c r="E41" s="114"/>
      <c r="F41" s="114"/>
      <c r="G41" s="115"/>
      <c r="H41" s="39">
        <f>SUM(H12:H40)</f>
        <v>0</v>
      </c>
    </row>
    <row r="42" spans="1:8" ht="14.25" customHeight="1">
      <c r="A42" s="40"/>
      <c r="B42" s="40"/>
      <c r="C42" s="40"/>
      <c r="D42" s="40"/>
      <c r="E42" s="40"/>
      <c r="F42" s="40"/>
      <c r="G42" s="40"/>
      <c r="H42" s="41"/>
    </row>
    <row r="43" spans="1:8" ht="11.25" customHeight="1">
      <c r="A43" s="42"/>
      <c r="B43" s="42"/>
      <c r="C43" s="42"/>
      <c r="D43" s="42"/>
      <c r="E43" s="42"/>
      <c r="F43" s="42"/>
      <c r="G43" s="42"/>
      <c r="H43" s="42"/>
    </row>
    <row r="44" spans="1:8" ht="11.25" customHeight="1">
      <c r="A44" s="42"/>
      <c r="B44" s="106"/>
      <c r="C44" s="106"/>
      <c r="D44" s="42"/>
      <c r="E44" s="106"/>
      <c r="F44" s="106"/>
      <c r="G44" s="43"/>
      <c r="H44" s="42"/>
    </row>
    <row r="45" spans="1:8" ht="12.75">
      <c r="A45" s="44"/>
      <c r="B45" s="104" t="s">
        <v>16</v>
      </c>
      <c r="C45" s="104"/>
      <c r="D45" s="44"/>
      <c r="E45" s="105" t="s">
        <v>12</v>
      </c>
      <c r="F45" s="105"/>
      <c r="G45" s="45"/>
      <c r="H45" s="44"/>
    </row>
    <row r="46" ht="12.75" hidden="1"/>
    <row r="49" spans="1:8" ht="11.25" customHeight="1">
      <c r="A49" s="42"/>
      <c r="B49" s="106"/>
      <c r="C49" s="106"/>
      <c r="D49" s="42"/>
      <c r="E49" s="116"/>
      <c r="F49" s="116"/>
      <c r="G49" s="43"/>
      <c r="H49" s="42"/>
    </row>
    <row r="50" spans="1:8" ht="12.75">
      <c r="A50" s="44"/>
      <c r="B50" s="117" t="s">
        <v>17</v>
      </c>
      <c r="C50" s="117"/>
      <c r="D50" s="44"/>
      <c r="E50" s="105"/>
      <c r="F50" s="105"/>
      <c r="G50" s="45"/>
      <c r="H50" s="44"/>
    </row>
    <row r="51" spans="1:8" ht="12.75">
      <c r="A51" s="44"/>
      <c r="B51" s="45"/>
      <c r="C51" s="45"/>
      <c r="D51" s="44"/>
      <c r="E51" s="45"/>
      <c r="F51" s="45"/>
      <c r="G51" s="45"/>
      <c r="H51" s="44"/>
    </row>
    <row r="52" ht="11.25" customHeight="1"/>
    <row r="53" ht="12" customHeight="1"/>
    <row r="54" ht="13.5" customHeight="1"/>
    <row r="55" ht="13.5" customHeight="1"/>
    <row r="56" ht="4.5" customHeight="1"/>
  </sheetData>
  <sheetProtection/>
  <mergeCells count="24">
    <mergeCell ref="A6:E6"/>
    <mergeCell ref="E7:H7"/>
    <mergeCell ref="A3:H3"/>
    <mergeCell ref="F5:H5"/>
    <mergeCell ref="A10:H10"/>
    <mergeCell ref="A2:H2"/>
    <mergeCell ref="F6:H6"/>
    <mergeCell ref="A5:E5"/>
    <mergeCell ref="E49:F49"/>
    <mergeCell ref="B50:C50"/>
    <mergeCell ref="E50:F50"/>
    <mergeCell ref="B49:C49"/>
    <mergeCell ref="F8:F9"/>
    <mergeCell ref="E8:E9"/>
    <mergeCell ref="C1:H1"/>
    <mergeCell ref="A1:B1"/>
    <mergeCell ref="B45:C45"/>
    <mergeCell ref="E45:F45"/>
    <mergeCell ref="E44:F44"/>
    <mergeCell ref="B44:C44"/>
    <mergeCell ref="A7:D7"/>
    <mergeCell ref="A9:D9"/>
    <mergeCell ref="A8:D8"/>
    <mergeCell ref="A41:G41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showGridLines="0" showZeros="0" tabSelected="1" zoomScaleSheetLayoutView="100" zoomScalePageLayoutView="0" workbookViewId="0" topLeftCell="A67">
      <selection activeCell="B2" sqref="B2:I2"/>
    </sheetView>
  </sheetViews>
  <sheetFormatPr defaultColWidth="9.140625" defaultRowHeight="12.75"/>
  <cols>
    <col min="1" max="1" width="3.00390625" style="65" customWidth="1"/>
    <col min="2" max="2" width="5.421875" style="65" bestFit="1" customWidth="1"/>
    <col min="3" max="3" width="10.7109375" style="65" bestFit="1" customWidth="1"/>
    <col min="4" max="4" width="48.140625" style="65" bestFit="1" customWidth="1"/>
    <col min="5" max="5" width="9.140625" style="65" customWidth="1"/>
    <col min="6" max="6" width="13.140625" style="65" bestFit="1" customWidth="1"/>
    <col min="7" max="8" width="10.140625" style="65" bestFit="1" customWidth="1"/>
    <col min="9" max="9" width="14.28125" style="65" bestFit="1" customWidth="1"/>
    <col min="10" max="16384" width="9.140625" style="65" customWidth="1"/>
  </cols>
  <sheetData>
    <row r="1" spans="2:9" ht="12.75">
      <c r="B1" s="146"/>
      <c r="C1" s="146"/>
      <c r="D1" s="146"/>
      <c r="E1" s="146"/>
      <c r="F1" s="146"/>
      <c r="G1" s="146"/>
      <c r="H1" s="146"/>
      <c r="I1" s="146"/>
    </row>
    <row r="2" spans="2:9" ht="18">
      <c r="B2" s="151" t="s">
        <v>4</v>
      </c>
      <c r="C2" s="152"/>
      <c r="D2" s="152"/>
      <c r="E2" s="152"/>
      <c r="F2" s="152"/>
      <c r="G2" s="152"/>
      <c r="H2" s="152"/>
      <c r="I2" s="153"/>
    </row>
    <row r="3" spans="2:9" ht="4.5" customHeight="1">
      <c r="B3" s="81"/>
      <c r="C3" s="81"/>
      <c r="D3" s="81"/>
      <c r="E3" s="81"/>
      <c r="F3" s="81"/>
      <c r="G3" s="81"/>
      <c r="H3" s="81"/>
      <c r="I3" s="81"/>
    </row>
    <row r="4" spans="2:9" ht="12.75">
      <c r="B4" s="148" t="s">
        <v>103</v>
      </c>
      <c r="C4" s="149"/>
      <c r="D4" s="149"/>
      <c r="E4" s="149"/>
      <c r="F4" s="150"/>
      <c r="G4" s="147" t="s">
        <v>33</v>
      </c>
      <c r="H4" s="148"/>
      <c r="I4" s="147"/>
    </row>
    <row r="5" spans="2:9" ht="12.75">
      <c r="B5" s="148" t="s">
        <v>102</v>
      </c>
      <c r="C5" s="149"/>
      <c r="D5" s="149"/>
      <c r="E5" s="149"/>
      <c r="F5" s="150"/>
      <c r="G5" s="147" t="s">
        <v>105</v>
      </c>
      <c r="H5" s="148"/>
      <c r="I5" s="147"/>
    </row>
    <row r="6" spans="2:9" ht="13.5" customHeight="1">
      <c r="B6" s="142" t="s">
        <v>104</v>
      </c>
      <c r="C6" s="143"/>
      <c r="D6" s="143"/>
      <c r="E6" s="143"/>
      <c r="F6" s="143"/>
      <c r="G6" s="56" t="s">
        <v>155</v>
      </c>
      <c r="H6" s="144">
        <v>0.15</v>
      </c>
      <c r="I6" s="145"/>
    </row>
    <row r="7" spans="2:9" ht="4.5" customHeight="1">
      <c r="B7" s="157"/>
      <c r="C7" s="157"/>
      <c r="D7" s="157"/>
      <c r="E7" s="157"/>
      <c r="F7" s="157"/>
      <c r="G7" s="157"/>
      <c r="H7" s="157"/>
      <c r="I7" s="157"/>
    </row>
    <row r="8" spans="2:9" ht="38.25">
      <c r="B8" s="79" t="s">
        <v>0</v>
      </c>
      <c r="C8" s="79" t="s">
        <v>5</v>
      </c>
      <c r="D8" s="79" t="s">
        <v>1</v>
      </c>
      <c r="E8" s="79" t="s">
        <v>3</v>
      </c>
      <c r="F8" s="79" t="s">
        <v>2</v>
      </c>
      <c r="G8" s="80" t="s">
        <v>18</v>
      </c>
      <c r="H8" s="80" t="s">
        <v>19</v>
      </c>
      <c r="I8" s="80" t="s">
        <v>11</v>
      </c>
    </row>
    <row r="9" spans="1:10" ht="4.5" customHeight="1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2:9" s="91" customFormat="1" ht="11.25">
      <c r="B10" s="66">
        <v>1</v>
      </c>
      <c r="C10" s="67" t="s">
        <v>23</v>
      </c>
      <c r="D10" s="68" t="s">
        <v>24</v>
      </c>
      <c r="E10" s="82"/>
      <c r="F10" s="83"/>
      <c r="G10" s="84"/>
      <c r="H10" s="84"/>
      <c r="I10" s="85">
        <f>I11</f>
        <v>1253.75</v>
      </c>
    </row>
    <row r="11" spans="2:10" s="92" customFormat="1" ht="56.25">
      <c r="B11" s="69" t="s">
        <v>25</v>
      </c>
      <c r="C11" s="47" t="s">
        <v>26</v>
      </c>
      <c r="D11" s="48" t="s">
        <v>34</v>
      </c>
      <c r="E11" s="4" t="s">
        <v>27</v>
      </c>
      <c r="F11" s="5">
        <v>1</v>
      </c>
      <c r="G11" s="63">
        <v>1090.22</v>
      </c>
      <c r="H11" s="63">
        <f>ROUND(G11+(G11*$H$6),2)</f>
        <v>1253.75</v>
      </c>
      <c r="I11" s="70">
        <f aca="true" t="shared" si="0" ref="I11:I45">ROUND((F11*H11),2)</f>
        <v>1253.75</v>
      </c>
      <c r="J11" s="93"/>
    </row>
    <row r="12" spans="2:9" s="92" customFormat="1" ht="11.25">
      <c r="B12" s="69"/>
      <c r="C12" s="47"/>
      <c r="D12" s="48"/>
      <c r="E12" s="4"/>
      <c r="F12" s="5"/>
      <c r="G12" s="63"/>
      <c r="H12" s="63"/>
      <c r="I12" s="70"/>
    </row>
    <row r="13" spans="2:9" s="91" customFormat="1" ht="11.25">
      <c r="B13" s="71">
        <v>2</v>
      </c>
      <c r="C13" s="49" t="s">
        <v>61</v>
      </c>
      <c r="D13" s="50" t="s">
        <v>35</v>
      </c>
      <c r="E13" s="86"/>
      <c r="F13" s="87"/>
      <c r="G13" s="88"/>
      <c r="H13" s="88"/>
      <c r="I13" s="89">
        <f>I14+I15</f>
        <v>802.4300000000001</v>
      </c>
    </row>
    <row r="14" spans="2:9" s="92" customFormat="1" ht="11.25">
      <c r="B14" s="69" t="s">
        <v>38</v>
      </c>
      <c r="C14" s="47" t="s">
        <v>36</v>
      </c>
      <c r="D14" s="48" t="s">
        <v>58</v>
      </c>
      <c r="E14" s="4" t="s">
        <v>60</v>
      </c>
      <c r="F14" s="5">
        <v>7.21</v>
      </c>
      <c r="G14" s="63">
        <v>45.49</v>
      </c>
      <c r="H14" s="63">
        <f>ROUND(G14+(G14*$H$6),2)</f>
        <v>52.31</v>
      </c>
      <c r="I14" s="70">
        <f t="shared" si="0"/>
        <v>377.16</v>
      </c>
    </row>
    <row r="15" spans="2:9" s="92" customFormat="1" ht="11.25">
      <c r="B15" s="69" t="s">
        <v>39</v>
      </c>
      <c r="C15" s="51" t="s">
        <v>37</v>
      </c>
      <c r="D15" s="48" t="s">
        <v>59</v>
      </c>
      <c r="E15" s="4" t="s">
        <v>22</v>
      </c>
      <c r="F15" s="5">
        <v>24.04</v>
      </c>
      <c r="G15" s="63">
        <v>15.38</v>
      </c>
      <c r="H15" s="63">
        <f>ROUND(G15+(G15*$H$6),2)</f>
        <v>17.69</v>
      </c>
      <c r="I15" s="70">
        <f t="shared" si="0"/>
        <v>425.27</v>
      </c>
    </row>
    <row r="16" spans="2:9" s="92" customFormat="1" ht="11.25">
      <c r="B16" s="69"/>
      <c r="C16" s="47"/>
      <c r="D16" s="48"/>
      <c r="E16" s="4"/>
      <c r="F16" s="5"/>
      <c r="G16" s="63"/>
      <c r="H16" s="63"/>
      <c r="I16" s="70"/>
    </row>
    <row r="17" spans="2:9" s="91" customFormat="1" ht="11.25">
      <c r="B17" s="71">
        <v>3</v>
      </c>
      <c r="C17" s="49" t="s">
        <v>164</v>
      </c>
      <c r="D17" s="50" t="s">
        <v>163</v>
      </c>
      <c r="E17" s="86"/>
      <c r="F17" s="87"/>
      <c r="G17" s="88"/>
      <c r="H17" s="88"/>
      <c r="I17" s="89">
        <f>I18+I19</f>
        <v>23594.38</v>
      </c>
    </row>
    <row r="18" spans="2:9" s="95" customFormat="1" ht="22.5">
      <c r="B18" s="100" t="s">
        <v>86</v>
      </c>
      <c r="C18" s="96" t="s">
        <v>158</v>
      </c>
      <c r="D18" s="97" t="s">
        <v>159</v>
      </c>
      <c r="E18" s="96" t="s">
        <v>160</v>
      </c>
      <c r="F18" s="98">
        <v>1</v>
      </c>
      <c r="G18" s="99">
        <v>2890</v>
      </c>
      <c r="H18" s="63">
        <f>ROUND(G18+(G18*$H$6),2)</f>
        <v>3323.5</v>
      </c>
      <c r="I18" s="101">
        <f>ROUND((F18*H18),2)</f>
        <v>3323.5</v>
      </c>
    </row>
    <row r="19" spans="2:12" s="95" customFormat="1" ht="22.5">
      <c r="B19" s="100" t="s">
        <v>87</v>
      </c>
      <c r="C19" s="96" t="s">
        <v>161</v>
      </c>
      <c r="D19" s="97" t="s">
        <v>162</v>
      </c>
      <c r="E19" s="96" t="s">
        <v>28</v>
      </c>
      <c r="F19" s="98">
        <f>14*12</f>
        <v>168</v>
      </c>
      <c r="G19" s="99">
        <v>104.92</v>
      </c>
      <c r="H19" s="63">
        <f>ROUND(G19+(G19*$H$6),2)</f>
        <v>120.66</v>
      </c>
      <c r="I19" s="101">
        <f>ROUND((F19*H19),2)</f>
        <v>20270.88</v>
      </c>
      <c r="K19" s="95">
        <v>182</v>
      </c>
      <c r="L19" s="95">
        <f>H19*K19</f>
        <v>21960.12</v>
      </c>
    </row>
    <row r="20" spans="2:9" s="92" customFormat="1" ht="11.25">
      <c r="B20" s="69"/>
      <c r="C20" s="47"/>
      <c r="D20" s="48"/>
      <c r="E20" s="4"/>
      <c r="F20" s="5"/>
      <c r="G20" s="63"/>
      <c r="H20" s="63"/>
      <c r="I20" s="70"/>
    </row>
    <row r="21" spans="2:9" s="91" customFormat="1" ht="11.25">
      <c r="B21" s="71">
        <v>4</v>
      </c>
      <c r="C21" s="49" t="s">
        <v>62</v>
      </c>
      <c r="D21" s="50" t="s">
        <v>40</v>
      </c>
      <c r="E21" s="86"/>
      <c r="F21" s="87"/>
      <c r="G21" s="88"/>
      <c r="H21" s="88"/>
      <c r="I21" s="89">
        <f>I22+I23</f>
        <v>6719.32</v>
      </c>
    </row>
    <row r="22" spans="2:9" s="92" customFormat="1" ht="33.75">
      <c r="B22" s="69" t="s">
        <v>88</v>
      </c>
      <c r="C22" s="51" t="s">
        <v>41</v>
      </c>
      <c r="D22" s="48" t="s">
        <v>63</v>
      </c>
      <c r="E22" s="4" t="s">
        <v>22</v>
      </c>
      <c r="F22" s="5">
        <v>209.39</v>
      </c>
      <c r="G22" s="63">
        <v>8.19</v>
      </c>
      <c r="H22" s="63">
        <f>ROUND(G22+(G22*$H$6),2)</f>
        <v>9.42</v>
      </c>
      <c r="I22" s="70">
        <f t="shared" si="0"/>
        <v>1972.45</v>
      </c>
    </row>
    <row r="23" spans="2:9" s="92" customFormat="1" ht="22.5">
      <c r="B23" s="72" t="s">
        <v>89</v>
      </c>
      <c r="C23" s="52" t="s">
        <v>42</v>
      </c>
      <c r="D23" s="53" t="s">
        <v>64</v>
      </c>
      <c r="E23" s="4" t="s">
        <v>22</v>
      </c>
      <c r="F23" s="55">
        <v>209.39</v>
      </c>
      <c r="G23" s="64">
        <v>19.71</v>
      </c>
      <c r="H23" s="63">
        <f>ROUND(G23+(G23*$H$6),2)</f>
        <v>22.67</v>
      </c>
      <c r="I23" s="70">
        <f t="shared" si="0"/>
        <v>4746.87</v>
      </c>
    </row>
    <row r="24" spans="2:9" s="92" customFormat="1" ht="11.25">
      <c r="B24" s="72"/>
      <c r="C24" s="52"/>
      <c r="D24" s="53"/>
      <c r="E24" s="54"/>
      <c r="F24" s="55"/>
      <c r="G24" s="64"/>
      <c r="H24" s="63"/>
      <c r="I24" s="70"/>
    </row>
    <row r="25" spans="2:9" s="91" customFormat="1" ht="11.25">
      <c r="B25" s="71">
        <v>5</v>
      </c>
      <c r="C25" s="49" t="s">
        <v>65</v>
      </c>
      <c r="D25" s="50" t="s">
        <v>46</v>
      </c>
      <c r="E25" s="86"/>
      <c r="F25" s="87"/>
      <c r="G25" s="88"/>
      <c r="H25" s="88"/>
      <c r="I25" s="89">
        <f>I26+I27+I28</f>
        <v>5032.55</v>
      </c>
    </row>
    <row r="26" spans="2:9" s="92" customFormat="1" ht="22.5">
      <c r="B26" s="72" t="s">
        <v>90</v>
      </c>
      <c r="C26" s="52" t="s">
        <v>43</v>
      </c>
      <c r="D26" s="53" t="s">
        <v>66</v>
      </c>
      <c r="E26" s="4" t="s">
        <v>27</v>
      </c>
      <c r="F26" s="55">
        <v>2</v>
      </c>
      <c r="G26" s="64">
        <v>611.25</v>
      </c>
      <c r="H26" s="63">
        <f>ROUND(G26+(G26*$H$6),2)</f>
        <v>702.94</v>
      </c>
      <c r="I26" s="70">
        <f t="shared" si="0"/>
        <v>1405.88</v>
      </c>
    </row>
    <row r="27" spans="2:9" s="92" customFormat="1" ht="22.5">
      <c r="B27" s="72" t="s">
        <v>91</v>
      </c>
      <c r="C27" s="52" t="s">
        <v>44</v>
      </c>
      <c r="D27" s="53" t="s">
        <v>67</v>
      </c>
      <c r="E27" s="4" t="s">
        <v>68</v>
      </c>
      <c r="F27" s="55">
        <v>1</v>
      </c>
      <c r="G27" s="64">
        <v>495</v>
      </c>
      <c r="H27" s="63">
        <f>ROUND(G27+(G27*$H$6),2)</f>
        <v>569.25</v>
      </c>
      <c r="I27" s="70">
        <f t="shared" si="0"/>
        <v>569.25</v>
      </c>
    </row>
    <row r="28" spans="2:9" s="92" customFormat="1" ht="22.5">
      <c r="B28" s="72" t="s">
        <v>92</v>
      </c>
      <c r="C28" s="52" t="s">
        <v>45</v>
      </c>
      <c r="D28" s="53" t="s">
        <v>69</v>
      </c>
      <c r="E28" s="4" t="s">
        <v>27</v>
      </c>
      <c r="F28" s="55">
        <v>2</v>
      </c>
      <c r="G28" s="64">
        <v>1329.31</v>
      </c>
      <c r="H28" s="63">
        <f>ROUND(G28+(G28*$H$6),2)</f>
        <v>1528.71</v>
      </c>
      <c r="I28" s="70">
        <f t="shared" si="0"/>
        <v>3057.42</v>
      </c>
    </row>
    <row r="29" spans="2:9" s="92" customFormat="1" ht="11.25">
      <c r="B29" s="72"/>
      <c r="C29" s="52"/>
      <c r="D29" s="53"/>
      <c r="E29" s="54"/>
      <c r="F29" s="55"/>
      <c r="G29" s="64"/>
      <c r="H29" s="63"/>
      <c r="I29" s="70"/>
    </row>
    <row r="30" spans="2:9" s="91" customFormat="1" ht="11.25">
      <c r="B30" s="71">
        <v>6</v>
      </c>
      <c r="C30" s="49" t="s">
        <v>70</v>
      </c>
      <c r="D30" s="50" t="s">
        <v>49</v>
      </c>
      <c r="E30" s="86"/>
      <c r="F30" s="87"/>
      <c r="G30" s="88"/>
      <c r="H30" s="88"/>
      <c r="I30" s="89">
        <f>I31+I32+I33+I34</f>
        <v>58594.13</v>
      </c>
    </row>
    <row r="31" spans="2:9" s="92" customFormat="1" ht="11.25">
      <c r="B31" s="72" t="s">
        <v>93</v>
      </c>
      <c r="C31" s="52" t="s">
        <v>47</v>
      </c>
      <c r="D31" s="53" t="s">
        <v>71</v>
      </c>
      <c r="E31" s="4" t="s">
        <v>60</v>
      </c>
      <c r="F31" s="55">
        <v>42.3</v>
      </c>
      <c r="G31" s="64">
        <v>106.73</v>
      </c>
      <c r="H31" s="63">
        <f>ROUND(G31+(G31*$H$6),2)</f>
        <v>122.74</v>
      </c>
      <c r="I31" s="70">
        <f t="shared" si="0"/>
        <v>5191.9</v>
      </c>
    </row>
    <row r="32" spans="2:9" s="92" customFormat="1" ht="33.75">
      <c r="B32" s="72" t="s">
        <v>94</v>
      </c>
      <c r="C32" s="52" t="s">
        <v>73</v>
      </c>
      <c r="D32" s="53" t="s">
        <v>72</v>
      </c>
      <c r="E32" s="4" t="s">
        <v>60</v>
      </c>
      <c r="F32" s="55">
        <v>67.68</v>
      </c>
      <c r="G32" s="64">
        <v>393.48</v>
      </c>
      <c r="H32" s="63">
        <f>ROUND(G32+(G32*$H$6),2)</f>
        <v>452.5</v>
      </c>
      <c r="I32" s="70">
        <f t="shared" si="0"/>
        <v>30625.2</v>
      </c>
    </row>
    <row r="33" spans="2:9" s="92" customFormat="1" ht="33.75">
      <c r="B33" s="72" t="s">
        <v>95</v>
      </c>
      <c r="C33" s="52" t="s">
        <v>48</v>
      </c>
      <c r="D33" s="53" t="s">
        <v>74</v>
      </c>
      <c r="E33" s="54" t="s">
        <v>75</v>
      </c>
      <c r="F33" s="55">
        <v>820.62</v>
      </c>
      <c r="G33" s="64">
        <v>9.18</v>
      </c>
      <c r="H33" s="63">
        <f>ROUND(G33+(G33*$H$6),2)</f>
        <v>10.56</v>
      </c>
      <c r="I33" s="70">
        <f t="shared" si="0"/>
        <v>8665.75</v>
      </c>
    </row>
    <row r="34" spans="2:9" s="92" customFormat="1" ht="22.5">
      <c r="B34" s="72" t="s">
        <v>96</v>
      </c>
      <c r="C34" s="52" t="s">
        <v>85</v>
      </c>
      <c r="D34" s="53" t="s">
        <v>84</v>
      </c>
      <c r="E34" s="54" t="s">
        <v>22</v>
      </c>
      <c r="F34" s="55">
        <v>846</v>
      </c>
      <c r="G34" s="64">
        <v>14.5</v>
      </c>
      <c r="H34" s="63">
        <f>ROUND(G34+(G34*$H$6),2)</f>
        <v>16.68</v>
      </c>
      <c r="I34" s="70">
        <f t="shared" si="0"/>
        <v>14111.28</v>
      </c>
    </row>
    <row r="35" spans="2:9" s="92" customFormat="1" ht="11.25">
      <c r="B35" s="72"/>
      <c r="C35" s="52"/>
      <c r="D35" s="53"/>
      <c r="E35" s="54"/>
      <c r="F35" s="55"/>
      <c r="G35" s="64"/>
      <c r="H35" s="63"/>
      <c r="I35" s="70"/>
    </row>
    <row r="36" spans="2:9" s="91" customFormat="1" ht="11.25">
      <c r="B36" s="71">
        <v>7</v>
      </c>
      <c r="C36" s="49" t="s">
        <v>79</v>
      </c>
      <c r="D36" s="50" t="s">
        <v>53</v>
      </c>
      <c r="E36" s="86"/>
      <c r="F36" s="87"/>
      <c r="G36" s="88"/>
      <c r="H36" s="88"/>
      <c r="I36" s="89">
        <f>I38+I37+I39+I40</f>
        <v>81236.7</v>
      </c>
    </row>
    <row r="37" spans="2:9" s="92" customFormat="1" ht="45">
      <c r="B37" s="72" t="s">
        <v>97</v>
      </c>
      <c r="C37" s="52" t="s">
        <v>50</v>
      </c>
      <c r="D37" s="53" t="s">
        <v>76</v>
      </c>
      <c r="E37" s="54" t="s">
        <v>22</v>
      </c>
      <c r="F37" s="55">
        <v>48.08</v>
      </c>
      <c r="G37" s="64">
        <v>76.01</v>
      </c>
      <c r="H37" s="63">
        <f>ROUND(G37+(G37*$H$6),2)</f>
        <v>87.41</v>
      </c>
      <c r="I37" s="70">
        <f t="shared" si="0"/>
        <v>4202.67</v>
      </c>
    </row>
    <row r="38" spans="2:9" s="92" customFormat="1" ht="45">
      <c r="B38" s="72" t="s">
        <v>98</v>
      </c>
      <c r="C38" s="52" t="s">
        <v>51</v>
      </c>
      <c r="D38" s="53" t="s">
        <v>77</v>
      </c>
      <c r="E38" s="54" t="s">
        <v>22</v>
      </c>
      <c r="F38" s="55">
        <v>16</v>
      </c>
      <c r="G38" s="64">
        <v>116.25</v>
      </c>
      <c r="H38" s="63">
        <f>ROUND(G38+(G38*$H$6),2)</f>
        <v>133.69</v>
      </c>
      <c r="I38" s="70">
        <f t="shared" si="0"/>
        <v>2139.04</v>
      </c>
    </row>
    <row r="39" spans="2:9" s="92" customFormat="1" ht="33.75">
      <c r="B39" s="72" t="s">
        <v>99</v>
      </c>
      <c r="C39" s="52" t="s">
        <v>52</v>
      </c>
      <c r="D39" s="53" t="s">
        <v>78</v>
      </c>
      <c r="E39" s="54" t="s">
        <v>22</v>
      </c>
      <c r="F39" s="55">
        <v>80.16</v>
      </c>
      <c r="G39" s="64">
        <v>39.55</v>
      </c>
      <c r="H39" s="63">
        <f>ROUND(G39+(G39*$H$6),2)</f>
        <v>45.48</v>
      </c>
      <c r="I39" s="70">
        <f t="shared" si="0"/>
        <v>3645.68</v>
      </c>
    </row>
    <row r="40" spans="2:9" s="92" customFormat="1" ht="45">
      <c r="B40" s="72" t="s">
        <v>165</v>
      </c>
      <c r="C40" s="52" t="s">
        <v>100</v>
      </c>
      <c r="D40" s="53" t="s">
        <v>101</v>
      </c>
      <c r="E40" s="54" t="s">
        <v>28</v>
      </c>
      <c r="F40" s="55">
        <f>(23.8+36)*2</f>
        <v>119.6</v>
      </c>
      <c r="G40" s="64">
        <v>518.03</v>
      </c>
      <c r="H40" s="63">
        <f>ROUND(G40+(G40*$H$6),2)</f>
        <v>595.73</v>
      </c>
      <c r="I40" s="70">
        <f t="shared" si="0"/>
        <v>71249.31</v>
      </c>
    </row>
    <row r="41" spans="2:9" s="92" customFormat="1" ht="11.25">
      <c r="B41" s="72"/>
      <c r="C41" s="52"/>
      <c r="D41" s="53"/>
      <c r="E41" s="54"/>
      <c r="F41" s="55"/>
      <c r="G41" s="64"/>
      <c r="H41" s="63"/>
      <c r="I41" s="70"/>
    </row>
    <row r="42" spans="2:9" s="91" customFormat="1" ht="11.25">
      <c r="B42" s="71">
        <v>8</v>
      </c>
      <c r="C42" s="49" t="s">
        <v>83</v>
      </c>
      <c r="D42" s="50" t="s">
        <v>54</v>
      </c>
      <c r="E42" s="86"/>
      <c r="F42" s="87"/>
      <c r="G42" s="88"/>
      <c r="H42" s="88"/>
      <c r="I42" s="89">
        <f>I43+I44+I45</f>
        <v>8562.9</v>
      </c>
    </row>
    <row r="43" spans="2:9" s="92" customFormat="1" ht="33.75">
      <c r="B43" s="72" t="s">
        <v>106</v>
      </c>
      <c r="C43" s="52" t="s">
        <v>55</v>
      </c>
      <c r="D43" s="53" t="s">
        <v>80</v>
      </c>
      <c r="E43" s="54" t="s">
        <v>22</v>
      </c>
      <c r="F43" s="55">
        <v>209.39</v>
      </c>
      <c r="G43" s="64">
        <v>8.81</v>
      </c>
      <c r="H43" s="63">
        <f>ROUND(G43+(G43*$H$6),2)</f>
        <v>10.13</v>
      </c>
      <c r="I43" s="70">
        <f t="shared" si="0"/>
        <v>2121.12</v>
      </c>
    </row>
    <row r="44" spans="2:9" s="92" customFormat="1" ht="22.5">
      <c r="B44" s="72" t="s">
        <v>107</v>
      </c>
      <c r="C44" s="52" t="s">
        <v>56</v>
      </c>
      <c r="D44" s="53" t="s">
        <v>81</v>
      </c>
      <c r="E44" s="54" t="s">
        <v>22</v>
      </c>
      <c r="F44" s="55">
        <v>640</v>
      </c>
      <c r="G44" s="64">
        <v>7.22</v>
      </c>
      <c r="H44" s="63">
        <f>ROUND(G44+(G44*$H$6),2)</f>
        <v>8.3</v>
      </c>
      <c r="I44" s="70">
        <f t="shared" si="0"/>
        <v>5312</v>
      </c>
    </row>
    <row r="45" spans="2:9" s="92" customFormat="1" ht="22.5">
      <c r="B45" s="72" t="s">
        <v>166</v>
      </c>
      <c r="C45" s="52" t="s">
        <v>57</v>
      </c>
      <c r="D45" s="53" t="s">
        <v>82</v>
      </c>
      <c r="E45" s="54" t="s">
        <v>28</v>
      </c>
      <c r="F45" s="55">
        <v>443.05</v>
      </c>
      <c r="G45" s="64">
        <v>2.22</v>
      </c>
      <c r="H45" s="63">
        <f>ROUND(G45+(G45*$H$6),2)</f>
        <v>2.55</v>
      </c>
      <c r="I45" s="70">
        <f t="shared" si="0"/>
        <v>1129.78</v>
      </c>
    </row>
    <row r="46" spans="2:9" s="92" customFormat="1" ht="11.25">
      <c r="B46" s="72"/>
      <c r="C46" s="52"/>
      <c r="D46" s="53"/>
      <c r="E46" s="54"/>
      <c r="F46" s="55"/>
      <c r="G46" s="64"/>
      <c r="H46" s="63"/>
      <c r="I46" s="70"/>
    </row>
    <row r="47" spans="2:9" s="91" customFormat="1" ht="11.25">
      <c r="B47" s="71">
        <v>9</v>
      </c>
      <c r="C47" s="49" t="s">
        <v>156</v>
      </c>
      <c r="D47" s="50" t="s">
        <v>157</v>
      </c>
      <c r="E47" s="86"/>
      <c r="F47" s="87"/>
      <c r="G47" s="88"/>
      <c r="H47" s="88"/>
      <c r="I47" s="89">
        <f>I48+I49+I50</f>
        <v>91564.22</v>
      </c>
    </row>
    <row r="48" spans="2:9" s="92" customFormat="1" ht="33.75">
      <c r="B48" s="72" t="s">
        <v>112</v>
      </c>
      <c r="C48" s="52" t="s">
        <v>108</v>
      </c>
      <c r="D48" s="53" t="s">
        <v>109</v>
      </c>
      <c r="E48" s="54" t="s">
        <v>22</v>
      </c>
      <c r="F48" s="55">
        <f>28.68*18.8</f>
        <v>539.184</v>
      </c>
      <c r="G48" s="64">
        <v>99.64</v>
      </c>
      <c r="H48" s="63">
        <f>ROUND(G48+(G48*$H$6),2)</f>
        <v>114.59</v>
      </c>
      <c r="I48" s="70">
        <f>ROUND((F48*H48),2)</f>
        <v>61785.09</v>
      </c>
    </row>
    <row r="49" spans="2:9" s="92" customFormat="1" ht="22.5">
      <c r="B49" s="72" t="s">
        <v>113</v>
      </c>
      <c r="C49" s="52" t="s">
        <v>110</v>
      </c>
      <c r="D49" s="53" t="s">
        <v>111</v>
      </c>
      <c r="E49" s="54" t="s">
        <v>22</v>
      </c>
      <c r="F49" s="55">
        <f>F48</f>
        <v>539.184</v>
      </c>
      <c r="G49" s="64">
        <v>48.03</v>
      </c>
      <c r="H49" s="63">
        <f>ROUND(G49+(G49*$H$6),2)</f>
        <v>55.23</v>
      </c>
      <c r="I49" s="70">
        <f>ROUND((F49*H49),2)</f>
        <v>29779.13</v>
      </c>
    </row>
    <row r="50" spans="2:9" s="92" customFormat="1" ht="11.25">
      <c r="B50" s="72"/>
      <c r="C50" s="52"/>
      <c r="D50" s="53"/>
      <c r="E50" s="54"/>
      <c r="F50" s="55"/>
      <c r="G50" s="64"/>
      <c r="H50" s="63"/>
      <c r="I50" s="70"/>
    </row>
    <row r="51" spans="2:9" s="91" customFormat="1" ht="11.25">
      <c r="B51" s="71">
        <v>10</v>
      </c>
      <c r="C51" s="49" t="s">
        <v>134</v>
      </c>
      <c r="D51" s="50" t="s">
        <v>133</v>
      </c>
      <c r="E51" s="86"/>
      <c r="F51" s="87"/>
      <c r="G51" s="88"/>
      <c r="H51" s="88"/>
      <c r="I51" s="89">
        <f>SUM(I52:I70)</f>
        <v>10073.839999999998</v>
      </c>
    </row>
    <row r="52" spans="2:9" s="92" customFormat="1" ht="22.5">
      <c r="B52" s="72" t="s">
        <v>167</v>
      </c>
      <c r="C52" s="52" t="s">
        <v>114</v>
      </c>
      <c r="D52" s="53" t="s">
        <v>135</v>
      </c>
      <c r="E52" s="4" t="s">
        <v>27</v>
      </c>
      <c r="F52" s="55">
        <v>16</v>
      </c>
      <c r="G52" s="64">
        <v>95.09</v>
      </c>
      <c r="H52" s="63">
        <f aca="true" t="shared" si="1" ref="H52:H70">ROUND(G52+(G52*$H$6),2)</f>
        <v>109.35</v>
      </c>
      <c r="I52" s="70">
        <f>ROUND((F52*H52),2)</f>
        <v>1749.6</v>
      </c>
    </row>
    <row r="53" spans="2:9" s="92" customFormat="1" ht="33.75">
      <c r="B53" s="72" t="s">
        <v>168</v>
      </c>
      <c r="C53" s="52" t="s">
        <v>115</v>
      </c>
      <c r="D53" s="53" t="s">
        <v>136</v>
      </c>
      <c r="E53" s="4" t="s">
        <v>27</v>
      </c>
      <c r="F53" s="55">
        <v>5</v>
      </c>
      <c r="G53" s="64">
        <v>11.26</v>
      </c>
      <c r="H53" s="63">
        <f t="shared" si="1"/>
        <v>12.95</v>
      </c>
      <c r="I53" s="70">
        <f>ROUND((F53*H53),2)</f>
        <v>64.75</v>
      </c>
    </row>
    <row r="54" spans="2:9" s="92" customFormat="1" ht="33.75">
      <c r="B54" s="72" t="s">
        <v>169</v>
      </c>
      <c r="C54" s="52" t="s">
        <v>116</v>
      </c>
      <c r="D54" s="53" t="s">
        <v>137</v>
      </c>
      <c r="E54" s="54" t="s">
        <v>27</v>
      </c>
      <c r="F54" s="55">
        <v>5</v>
      </c>
      <c r="G54" s="64">
        <v>9.76</v>
      </c>
      <c r="H54" s="63">
        <f t="shared" si="1"/>
        <v>11.22</v>
      </c>
      <c r="I54" s="70">
        <f>ROUND((F54*H54),2)</f>
        <v>56.1</v>
      </c>
    </row>
    <row r="55" spans="2:9" s="92" customFormat="1" ht="33.75">
      <c r="B55" s="72" t="s">
        <v>170</v>
      </c>
      <c r="C55" s="52" t="s">
        <v>117</v>
      </c>
      <c r="D55" s="53" t="s">
        <v>138</v>
      </c>
      <c r="E55" s="54" t="s">
        <v>27</v>
      </c>
      <c r="F55" s="55">
        <v>4</v>
      </c>
      <c r="G55" s="64">
        <v>11.9</v>
      </c>
      <c r="H55" s="63">
        <f t="shared" si="1"/>
        <v>13.69</v>
      </c>
      <c r="I55" s="70">
        <f>ROUND((F55*H55),2)</f>
        <v>54.76</v>
      </c>
    </row>
    <row r="56" spans="2:9" s="92" customFormat="1" ht="33.75">
      <c r="B56" s="72" t="s">
        <v>171</v>
      </c>
      <c r="C56" s="52" t="s">
        <v>118</v>
      </c>
      <c r="D56" s="53" t="s">
        <v>139</v>
      </c>
      <c r="E56" s="4" t="s">
        <v>27</v>
      </c>
      <c r="F56" s="55">
        <v>1</v>
      </c>
      <c r="G56" s="64">
        <v>21.83</v>
      </c>
      <c r="H56" s="63">
        <f t="shared" si="1"/>
        <v>25.1</v>
      </c>
      <c r="I56" s="70">
        <f aca="true" t="shared" si="2" ref="I56:I63">ROUND((F56*H56),2)</f>
        <v>25.1</v>
      </c>
    </row>
    <row r="57" spans="2:9" s="92" customFormat="1" ht="22.5">
      <c r="B57" s="72" t="s">
        <v>172</v>
      </c>
      <c r="C57" s="52" t="s">
        <v>119</v>
      </c>
      <c r="D57" s="53" t="s">
        <v>140</v>
      </c>
      <c r="E57" s="4" t="s">
        <v>27</v>
      </c>
      <c r="F57" s="55">
        <v>50</v>
      </c>
      <c r="G57" s="64">
        <v>0.95</v>
      </c>
      <c r="H57" s="63">
        <f t="shared" si="1"/>
        <v>1.09</v>
      </c>
      <c r="I57" s="70">
        <f t="shared" si="2"/>
        <v>54.5</v>
      </c>
    </row>
    <row r="58" spans="2:9" s="92" customFormat="1" ht="22.5">
      <c r="B58" s="72" t="s">
        <v>173</v>
      </c>
      <c r="C58" s="52" t="s">
        <v>120</v>
      </c>
      <c r="D58" s="53" t="s">
        <v>141</v>
      </c>
      <c r="E58" s="54" t="s">
        <v>27</v>
      </c>
      <c r="F58" s="55">
        <v>4</v>
      </c>
      <c r="G58" s="64">
        <v>1.87</v>
      </c>
      <c r="H58" s="63">
        <f t="shared" si="1"/>
        <v>2.15</v>
      </c>
      <c r="I58" s="70">
        <f t="shared" si="2"/>
        <v>8.6</v>
      </c>
    </row>
    <row r="59" spans="2:9" s="92" customFormat="1" ht="22.5">
      <c r="B59" s="72" t="s">
        <v>174</v>
      </c>
      <c r="C59" s="52" t="s">
        <v>121</v>
      </c>
      <c r="D59" s="53" t="s">
        <v>142</v>
      </c>
      <c r="E59" s="54" t="s">
        <v>27</v>
      </c>
      <c r="F59" s="55">
        <v>4</v>
      </c>
      <c r="G59" s="64">
        <v>1.09</v>
      </c>
      <c r="H59" s="63">
        <f t="shared" si="1"/>
        <v>1.25</v>
      </c>
      <c r="I59" s="70">
        <f t="shared" si="2"/>
        <v>5</v>
      </c>
    </row>
    <row r="60" spans="2:9" s="92" customFormat="1" ht="33.75">
      <c r="B60" s="72" t="s">
        <v>175</v>
      </c>
      <c r="C60" s="52" t="s">
        <v>122</v>
      </c>
      <c r="D60" s="53" t="s">
        <v>143</v>
      </c>
      <c r="E60" s="4" t="s">
        <v>27</v>
      </c>
      <c r="F60" s="55">
        <v>2</v>
      </c>
      <c r="G60" s="64">
        <v>5.39</v>
      </c>
      <c r="H60" s="63">
        <f t="shared" si="1"/>
        <v>6.2</v>
      </c>
      <c r="I60" s="70">
        <f t="shared" si="2"/>
        <v>12.4</v>
      </c>
    </row>
    <row r="61" spans="2:9" s="92" customFormat="1" ht="33.75">
      <c r="B61" s="72" t="s">
        <v>176</v>
      </c>
      <c r="C61" s="52" t="s">
        <v>123</v>
      </c>
      <c r="D61" s="53" t="s">
        <v>144</v>
      </c>
      <c r="E61" s="4" t="s">
        <v>28</v>
      </c>
      <c r="F61" s="55">
        <v>1</v>
      </c>
      <c r="G61" s="64">
        <v>1.27</v>
      </c>
      <c r="H61" s="63">
        <f t="shared" si="1"/>
        <v>1.46</v>
      </c>
      <c r="I61" s="70">
        <f t="shared" si="2"/>
        <v>1.46</v>
      </c>
    </row>
    <row r="62" spans="2:9" s="92" customFormat="1" ht="33.75">
      <c r="B62" s="72" t="s">
        <v>177</v>
      </c>
      <c r="C62" s="52" t="s">
        <v>124</v>
      </c>
      <c r="D62" s="53" t="s">
        <v>145</v>
      </c>
      <c r="E62" s="54" t="s">
        <v>28</v>
      </c>
      <c r="F62" s="55">
        <v>430</v>
      </c>
      <c r="G62" s="64">
        <v>1.82</v>
      </c>
      <c r="H62" s="63">
        <f t="shared" si="1"/>
        <v>2.09</v>
      </c>
      <c r="I62" s="70">
        <f t="shared" si="2"/>
        <v>898.7</v>
      </c>
    </row>
    <row r="63" spans="2:9" s="92" customFormat="1" ht="22.5">
      <c r="B63" s="72" t="s">
        <v>178</v>
      </c>
      <c r="C63" s="52" t="s">
        <v>125</v>
      </c>
      <c r="D63" s="53" t="s">
        <v>146</v>
      </c>
      <c r="E63" s="54" t="s">
        <v>27</v>
      </c>
      <c r="F63" s="55">
        <v>1</v>
      </c>
      <c r="G63" s="64">
        <v>12.37</v>
      </c>
      <c r="H63" s="63">
        <f t="shared" si="1"/>
        <v>14.23</v>
      </c>
      <c r="I63" s="70">
        <f t="shared" si="2"/>
        <v>14.23</v>
      </c>
    </row>
    <row r="64" spans="2:9" s="92" customFormat="1" ht="22.5">
      <c r="B64" s="72" t="s">
        <v>179</v>
      </c>
      <c r="C64" s="52" t="s">
        <v>126</v>
      </c>
      <c r="D64" s="53" t="s">
        <v>147</v>
      </c>
      <c r="E64" s="4" t="s">
        <v>27</v>
      </c>
      <c r="F64" s="55">
        <v>5</v>
      </c>
      <c r="G64" s="64">
        <v>57.92</v>
      </c>
      <c r="H64" s="63">
        <f t="shared" si="1"/>
        <v>66.61</v>
      </c>
      <c r="I64" s="70">
        <f aca="true" t="shared" si="3" ref="I64:I70">ROUND((F64*H64),2)</f>
        <v>333.05</v>
      </c>
    </row>
    <row r="65" spans="2:9" s="92" customFormat="1" ht="22.5">
      <c r="B65" s="72" t="s">
        <v>180</v>
      </c>
      <c r="C65" s="52" t="s">
        <v>127</v>
      </c>
      <c r="D65" s="53" t="s">
        <v>148</v>
      </c>
      <c r="E65" s="4" t="s">
        <v>27</v>
      </c>
      <c r="F65" s="55">
        <v>1</v>
      </c>
      <c r="G65" s="64">
        <v>81.08</v>
      </c>
      <c r="H65" s="63">
        <f t="shared" si="1"/>
        <v>93.24</v>
      </c>
      <c r="I65" s="70">
        <f t="shared" si="3"/>
        <v>93.24</v>
      </c>
    </row>
    <row r="66" spans="2:9" s="92" customFormat="1" ht="33.75">
      <c r="B66" s="72" t="s">
        <v>181</v>
      </c>
      <c r="C66" s="52" t="s">
        <v>128</v>
      </c>
      <c r="D66" s="53" t="s">
        <v>149</v>
      </c>
      <c r="E66" s="54" t="s">
        <v>28</v>
      </c>
      <c r="F66" s="55">
        <v>13</v>
      </c>
      <c r="G66" s="64">
        <v>20.15</v>
      </c>
      <c r="H66" s="63">
        <f t="shared" si="1"/>
        <v>23.17</v>
      </c>
      <c r="I66" s="70">
        <f t="shared" si="3"/>
        <v>301.21</v>
      </c>
    </row>
    <row r="67" spans="2:9" s="92" customFormat="1" ht="22.5">
      <c r="B67" s="72" t="s">
        <v>182</v>
      </c>
      <c r="C67" s="52" t="s">
        <v>129</v>
      </c>
      <c r="D67" s="53" t="s">
        <v>150</v>
      </c>
      <c r="E67" s="54" t="s">
        <v>28</v>
      </c>
      <c r="F67" s="55">
        <v>93</v>
      </c>
      <c r="G67" s="64">
        <v>7.98</v>
      </c>
      <c r="H67" s="63">
        <f t="shared" si="1"/>
        <v>9.18</v>
      </c>
      <c r="I67" s="70">
        <f t="shared" si="3"/>
        <v>853.74</v>
      </c>
    </row>
    <row r="68" spans="2:9" s="92" customFormat="1" ht="33.75">
      <c r="B68" s="72" t="s">
        <v>183</v>
      </c>
      <c r="C68" s="52" t="s">
        <v>130</v>
      </c>
      <c r="D68" s="53" t="s">
        <v>151</v>
      </c>
      <c r="E68" s="54" t="s">
        <v>27</v>
      </c>
      <c r="F68" s="55">
        <v>20</v>
      </c>
      <c r="G68" s="64">
        <v>222.14</v>
      </c>
      <c r="H68" s="63">
        <f t="shared" si="1"/>
        <v>255.46</v>
      </c>
      <c r="I68" s="70">
        <f t="shared" si="3"/>
        <v>5109.2</v>
      </c>
    </row>
    <row r="69" spans="2:9" s="92" customFormat="1" ht="45">
      <c r="B69" s="72" t="s">
        <v>184</v>
      </c>
      <c r="C69" s="52" t="s">
        <v>131</v>
      </c>
      <c r="D69" s="53" t="s">
        <v>152</v>
      </c>
      <c r="E69" s="54" t="s">
        <v>27</v>
      </c>
      <c r="F69" s="55">
        <v>1</v>
      </c>
      <c r="G69" s="64">
        <v>248.17</v>
      </c>
      <c r="H69" s="63">
        <f t="shared" si="1"/>
        <v>285.4</v>
      </c>
      <c r="I69" s="70">
        <f t="shared" si="3"/>
        <v>285.4</v>
      </c>
    </row>
    <row r="70" spans="2:9" s="92" customFormat="1" ht="22.5">
      <c r="B70" s="72" t="s">
        <v>185</v>
      </c>
      <c r="C70" s="52" t="s">
        <v>132</v>
      </c>
      <c r="D70" s="53" t="s">
        <v>153</v>
      </c>
      <c r="E70" s="54" t="s">
        <v>154</v>
      </c>
      <c r="F70" s="55">
        <v>1</v>
      </c>
      <c r="G70" s="64">
        <v>132.87</v>
      </c>
      <c r="H70" s="63">
        <f t="shared" si="1"/>
        <v>152.8</v>
      </c>
      <c r="I70" s="70">
        <f t="shared" si="3"/>
        <v>152.8</v>
      </c>
    </row>
    <row r="71" spans="2:9" s="92" customFormat="1" ht="11.25">
      <c r="B71" s="73"/>
      <c r="C71" s="74"/>
      <c r="D71" s="75"/>
      <c r="E71" s="76"/>
      <c r="F71" s="77"/>
      <c r="G71" s="77"/>
      <c r="H71" s="77"/>
      <c r="I71" s="78"/>
    </row>
    <row r="72" spans="2:9" ht="4.5" customHeight="1">
      <c r="B72" s="59"/>
      <c r="C72" s="59"/>
      <c r="D72" s="60"/>
      <c r="E72" s="61"/>
      <c r="F72" s="62"/>
      <c r="G72" s="62"/>
      <c r="H72" s="62"/>
      <c r="I72" s="62"/>
    </row>
    <row r="73" spans="2:11" ht="12.75">
      <c r="B73" s="159" t="s">
        <v>29</v>
      </c>
      <c r="C73" s="160"/>
      <c r="D73" s="160"/>
      <c r="E73" s="160"/>
      <c r="F73" s="160"/>
      <c r="G73" s="160"/>
      <c r="H73" s="160"/>
      <c r="I73" s="94">
        <f>I10+I13+I17+I21+I25+I36+I30+I42+I47+I51</f>
        <v>287434.22000000003</v>
      </c>
      <c r="K73" s="65">
        <v>292968.25</v>
      </c>
    </row>
    <row r="74" spans="2:9" ht="12.75">
      <c r="B74" s="8"/>
      <c r="C74" s="8"/>
      <c r="D74" s="8"/>
      <c r="E74" s="8"/>
      <c r="F74" s="8"/>
      <c r="G74" s="8"/>
      <c r="H74" s="8"/>
      <c r="I74" s="9"/>
    </row>
    <row r="75" spans="2:9" ht="12.75">
      <c r="B75" s="57"/>
      <c r="C75" s="57"/>
      <c r="D75" s="57"/>
      <c r="E75" s="57"/>
      <c r="F75" s="57"/>
      <c r="G75" s="57"/>
      <c r="H75" s="57"/>
      <c r="I75" s="57"/>
    </row>
    <row r="76" spans="2:9" ht="12.75">
      <c r="B76" s="57"/>
      <c r="C76" s="158"/>
      <c r="D76" s="158"/>
      <c r="E76" s="57"/>
      <c r="F76" s="158"/>
      <c r="G76" s="158"/>
      <c r="H76" s="58"/>
      <c r="I76" s="57"/>
    </row>
    <row r="77" spans="2:9" s="92" customFormat="1" ht="11.25">
      <c r="B77" s="1"/>
      <c r="C77" s="155" t="s">
        <v>16</v>
      </c>
      <c r="D77" s="155"/>
      <c r="E77" s="1"/>
      <c r="F77" s="155" t="s">
        <v>12</v>
      </c>
      <c r="G77" s="155"/>
      <c r="H77" s="2"/>
      <c r="I77" s="1"/>
    </row>
    <row r="78" s="92" customFormat="1" ht="11.25"/>
    <row r="79" s="92" customFormat="1" ht="11.25"/>
    <row r="80" spans="2:9" s="92" customFormat="1" ht="11.25">
      <c r="B80" s="1"/>
      <c r="C80" s="156"/>
      <c r="D80" s="156"/>
      <c r="E80" s="1"/>
      <c r="F80" s="154"/>
      <c r="G80" s="154"/>
      <c r="H80" s="2"/>
      <c r="I80" s="1"/>
    </row>
    <row r="81" spans="2:9" s="92" customFormat="1" ht="11.25">
      <c r="B81" s="1"/>
      <c r="C81" s="155" t="s">
        <v>17</v>
      </c>
      <c r="D81" s="155"/>
      <c r="E81" s="1"/>
      <c r="F81" s="154"/>
      <c r="G81" s="154"/>
      <c r="H81" s="2"/>
      <c r="I81" s="1"/>
    </row>
  </sheetData>
  <sheetProtection/>
  <mergeCells count="18">
    <mergeCell ref="F80:G80"/>
    <mergeCell ref="C81:D81"/>
    <mergeCell ref="F81:G81"/>
    <mergeCell ref="C80:D80"/>
    <mergeCell ref="B7:I7"/>
    <mergeCell ref="C77:D77"/>
    <mergeCell ref="F77:G77"/>
    <mergeCell ref="F76:G76"/>
    <mergeCell ref="C76:D76"/>
    <mergeCell ref="B73:H73"/>
    <mergeCell ref="B6:F6"/>
    <mergeCell ref="H6:I6"/>
    <mergeCell ref="B1:I1"/>
    <mergeCell ref="G5:I5"/>
    <mergeCell ref="B4:F4"/>
    <mergeCell ref="B5:F5"/>
    <mergeCell ref="B2:I2"/>
    <mergeCell ref="G4:I4"/>
  </mergeCells>
  <printOptions/>
  <pageMargins left="0.7874015748031497" right="0.1968503937007874" top="0.3937007874015748" bottom="0.3937007874015748" header="0" footer="0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Altair Junior</cp:lastModifiedBy>
  <cp:lastPrinted>2020-09-04T15:00:23Z</cp:lastPrinted>
  <dcterms:created xsi:type="dcterms:W3CDTF">2006-09-22T13:55:22Z</dcterms:created>
  <dcterms:modified xsi:type="dcterms:W3CDTF">2020-09-10T18:39:11Z</dcterms:modified>
  <cp:category/>
  <cp:version/>
  <cp:contentType/>
  <cp:contentStatus/>
</cp:coreProperties>
</file>