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RONOGRAMA FISICO FINANCEIRO" sheetId="1" r:id="rId1"/>
  </sheets>
  <externalReferences>
    <externalReference r:id="rId4"/>
  </externalReferences>
  <definedNames>
    <definedName name="_xlnm.Print_Area" localSheetId="0">'CRONOGRAMA FISICO FINANCEIRO'!$A$1:$L$53</definedName>
  </definedNames>
  <calcPr fullCalcOnLoad="1"/>
</workbook>
</file>

<file path=xl/sharedStrings.xml><?xml version="1.0" encoding="utf-8"?>
<sst xmlns="http://schemas.openxmlformats.org/spreadsheetml/2006/main" count="91" uniqueCount="54">
  <si>
    <t>TOTAL</t>
  </si>
  <si>
    <t xml:space="preserve"> </t>
  </si>
  <si>
    <t>CRONOGRAMA FÍSICO-FINANCEIRO</t>
  </si>
  <si>
    <t>FÍSICO/ FINANCEIRO</t>
  </si>
  <si>
    <t>MÊS 1</t>
  </si>
  <si>
    <t>MÊS 2</t>
  </si>
  <si>
    <t>MÊS 3</t>
  </si>
  <si>
    <t>MÊS 4</t>
  </si>
  <si>
    <t>MÊS 5</t>
  </si>
  <si>
    <t>Físico %</t>
  </si>
  <si>
    <t>Financeiro</t>
  </si>
  <si>
    <t>Observações:</t>
  </si>
  <si>
    <t>ITEM</t>
  </si>
  <si>
    <t>ETAPAS/DESCRIÇÃO</t>
  </si>
  <si>
    <t>MÊS 6</t>
  </si>
  <si>
    <t>CREA</t>
  </si>
  <si>
    <t>TOTAL  ETAPAS</t>
  </si>
  <si>
    <t>SERVIÇOS PRELIMINARES</t>
  </si>
  <si>
    <t>FUNDAÇÃO</t>
  </si>
  <si>
    <t>ALVENARIA</t>
  </si>
  <si>
    <t>INSTALAÇÕES ELÉTRICAS</t>
  </si>
  <si>
    <t>INSTALAÇÕES HIDROSSANITÁRIAS</t>
  </si>
  <si>
    <t>REVESTIMENTO</t>
  </si>
  <si>
    <t>COBERTURA</t>
  </si>
  <si>
    <t>VIDROS</t>
  </si>
  <si>
    <t>ESQUADRIAS</t>
  </si>
  <si>
    <t>PINTURA</t>
  </si>
  <si>
    <t>ESTRUTURA</t>
  </si>
  <si>
    <t>VALOR DA OBRA</t>
  </si>
  <si>
    <t>PISO</t>
  </si>
  <si>
    <t>11</t>
  </si>
  <si>
    <t>12</t>
  </si>
  <si>
    <t>13</t>
  </si>
  <si>
    <t>DIVERSOS</t>
  </si>
  <si>
    <t>PREFEITO MUNICIPAL</t>
  </si>
  <si>
    <t>DANIEL PÓVOA LAVORATO</t>
  </si>
  <si>
    <t>70090/D</t>
  </si>
  <si>
    <t>PREFEITURA MUNICIPAL DE RODEIRO</t>
  </si>
  <si>
    <t>OBRA: CONSTRUÇÃO DE ESCOLA</t>
  </si>
  <si>
    <t>LOCAL: Rua Maria da Conceição Martins - Bairro Aroeiras - Rodeiro - MG</t>
  </si>
  <si>
    <t>DATA: 25/10/2022</t>
  </si>
  <si>
    <t>PRAZO DA OBRA: 08 MÊS</t>
  </si>
  <si>
    <t>MÊS 7</t>
  </si>
  <si>
    <t>MÊS 8</t>
  </si>
  <si>
    <t>14</t>
  </si>
  <si>
    <t>15</t>
  </si>
  <si>
    <t>16</t>
  </si>
  <si>
    <t>17</t>
  </si>
  <si>
    <t>LIMPEZA DA OBRA</t>
  </si>
  <si>
    <t>SISTEMA DE GAS</t>
  </si>
  <si>
    <t>SISTEMA DE PROTEÇÃO SPDA</t>
  </si>
  <si>
    <t>PAVIMENTAÇÃO EXTERNA</t>
  </si>
  <si>
    <t>18</t>
  </si>
  <si>
    <t>PREVENSÇÃO E COMBATE A INCÊNDIO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</si>
</sst>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&quot;R$ &quot;#,##0.00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75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0" fillId="33" borderId="0" xfId="0" applyFill="1" applyAlignment="1">
      <alignment wrapText="1"/>
    </xf>
    <xf numFmtId="0" fontId="0" fillId="33" borderId="0" xfId="0" applyFill="1" applyAlignment="1">
      <alignment/>
    </xf>
    <xf numFmtId="0" fontId="0" fillId="33" borderId="0" xfId="0" applyFill="1" applyBorder="1" applyAlignment="1">
      <alignment vertical="center"/>
    </xf>
    <xf numFmtId="0" fontId="0" fillId="33" borderId="0" xfId="0" applyFill="1" applyBorder="1" applyAlignment="1">
      <alignment vertical="center" wrapText="1"/>
    </xf>
    <xf numFmtId="0" fontId="0" fillId="33" borderId="0" xfId="0" applyFont="1" applyFill="1" applyAlignment="1">
      <alignment/>
    </xf>
    <xf numFmtId="0" fontId="2" fillId="33" borderId="1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wrapText="1"/>
    </xf>
    <xf numFmtId="0" fontId="0" fillId="33" borderId="11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ont="1" applyFill="1" applyBorder="1" applyAlignment="1">
      <alignment/>
    </xf>
    <xf numFmtId="0" fontId="4" fillId="33" borderId="0" xfId="0" applyFont="1" applyFill="1" applyBorder="1" applyAlignment="1">
      <alignment wrapText="1"/>
    </xf>
    <xf numFmtId="0" fontId="2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 wrapText="1"/>
    </xf>
    <xf numFmtId="0" fontId="0" fillId="0" borderId="12" xfId="0" applyBorder="1" applyAlignment="1">
      <alignment vertical="center"/>
    </xf>
    <xf numFmtId="0" fontId="2" fillId="33" borderId="13" xfId="0" applyFont="1" applyFill="1" applyBorder="1" applyAlignment="1">
      <alignment wrapText="1"/>
    </xf>
    <xf numFmtId="0" fontId="2" fillId="33" borderId="14" xfId="0" applyFont="1" applyFill="1" applyBorder="1" applyAlignment="1">
      <alignment wrapText="1"/>
    </xf>
    <xf numFmtId="0" fontId="2" fillId="33" borderId="15" xfId="0" applyFont="1" applyFill="1" applyBorder="1" applyAlignment="1">
      <alignment wrapText="1"/>
    </xf>
    <xf numFmtId="0" fontId="0" fillId="33" borderId="16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7" xfId="0" applyFill="1" applyBorder="1" applyAlignment="1">
      <alignment/>
    </xf>
    <xf numFmtId="0" fontId="2" fillId="33" borderId="18" xfId="0" applyFont="1" applyFill="1" applyBorder="1" applyAlignment="1">
      <alignment wrapText="1"/>
    </xf>
    <xf numFmtId="0" fontId="5" fillId="33" borderId="19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8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5" fillId="33" borderId="21" xfId="0" applyFont="1" applyFill="1" applyBorder="1" applyAlignment="1">
      <alignment wrapText="1"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2" fillId="33" borderId="25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2" fillId="33" borderId="27" xfId="0" applyFont="1" applyFill="1" applyBorder="1" applyAlignment="1">
      <alignment vertical="center"/>
    </xf>
    <xf numFmtId="10" fontId="8" fillId="33" borderId="28" xfId="0" applyNumberFormat="1" applyFont="1" applyFill="1" applyBorder="1" applyAlignment="1">
      <alignment horizontal="center" vertical="center" wrapText="1"/>
    </xf>
    <xf numFmtId="4" fontId="8" fillId="33" borderId="29" xfId="0" applyNumberFormat="1" applyFont="1" applyFill="1" applyBorder="1" applyAlignment="1">
      <alignment horizontal="center" vertical="center" wrapText="1"/>
    </xf>
    <xf numFmtId="49" fontId="8" fillId="33" borderId="28" xfId="0" applyNumberFormat="1" applyFont="1" applyFill="1" applyBorder="1" applyAlignment="1">
      <alignment horizontal="center" vertical="center" wrapText="1"/>
    </xf>
    <xf numFmtId="10" fontId="5" fillId="33" borderId="28" xfId="0" applyNumberFormat="1" applyFont="1" applyFill="1" applyBorder="1" applyAlignment="1">
      <alignment horizontal="center" vertical="center" wrapText="1"/>
    </xf>
    <xf numFmtId="10" fontId="5" fillId="33" borderId="30" xfId="0" applyNumberFormat="1" applyFont="1" applyFill="1" applyBorder="1" applyAlignment="1">
      <alignment horizontal="center" vertical="center" wrapText="1"/>
    </xf>
    <xf numFmtId="49" fontId="8" fillId="33" borderId="29" xfId="0" applyNumberFormat="1" applyFont="1" applyFill="1" applyBorder="1" applyAlignment="1">
      <alignment horizontal="center" vertical="center" wrapText="1"/>
    </xf>
    <xf numFmtId="4" fontId="8" fillId="33" borderId="31" xfId="0" applyNumberFormat="1" applyFont="1" applyFill="1" applyBorder="1" applyAlignment="1">
      <alignment horizontal="center" vertical="center" wrapText="1"/>
    </xf>
    <xf numFmtId="49" fontId="8" fillId="33" borderId="32" xfId="0" applyNumberFormat="1" applyFont="1" applyFill="1" applyBorder="1" applyAlignment="1">
      <alignment horizontal="center" vertical="center" wrapText="1"/>
    </xf>
    <xf numFmtId="49" fontId="9" fillId="33" borderId="33" xfId="0" applyNumberFormat="1" applyFont="1" applyFill="1" applyBorder="1" applyAlignment="1">
      <alignment horizontal="center" vertical="center" wrapText="1"/>
    </xf>
    <xf numFmtId="10" fontId="9" fillId="33" borderId="33" xfId="0" applyNumberFormat="1" applyFont="1" applyFill="1" applyBorder="1" applyAlignment="1">
      <alignment horizontal="center" vertical="center" wrapText="1"/>
    </xf>
    <xf numFmtId="10" fontId="9" fillId="33" borderId="34" xfId="0" applyNumberFormat="1" applyFont="1" applyFill="1" applyBorder="1" applyAlignment="1">
      <alignment horizontal="center" vertical="center" wrapText="1"/>
    </xf>
    <xf numFmtId="49" fontId="9" fillId="33" borderId="35" xfId="0" applyNumberFormat="1" applyFont="1" applyFill="1" applyBorder="1" applyAlignment="1">
      <alignment horizontal="center" vertical="center" wrapText="1"/>
    </xf>
    <xf numFmtId="182" fontId="9" fillId="33" borderId="35" xfId="0" applyNumberFormat="1" applyFont="1" applyFill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2" fillId="33" borderId="38" xfId="0" applyFont="1" applyFill="1" applyBorder="1" applyAlignment="1">
      <alignment vertical="center"/>
    </xf>
    <xf numFmtId="0" fontId="2" fillId="0" borderId="39" xfId="0" applyFont="1" applyFill="1" applyBorder="1" applyAlignment="1">
      <alignment vertical="center"/>
    </xf>
    <xf numFmtId="0" fontId="2" fillId="0" borderId="36" xfId="0" applyFont="1" applyFill="1" applyBorder="1" applyAlignment="1">
      <alignment vertical="center"/>
    </xf>
    <xf numFmtId="0" fontId="2" fillId="0" borderId="38" xfId="0" applyFont="1" applyFill="1" applyBorder="1" applyAlignment="1">
      <alignment vertical="center"/>
    </xf>
    <xf numFmtId="0" fontId="2" fillId="33" borderId="40" xfId="0" applyFont="1" applyFill="1" applyBorder="1" applyAlignment="1">
      <alignment vertical="center"/>
    </xf>
    <xf numFmtId="0" fontId="2" fillId="33" borderId="41" xfId="0" applyFont="1" applyFill="1" applyBorder="1" applyAlignment="1">
      <alignment vertical="center"/>
    </xf>
    <xf numFmtId="4" fontId="8" fillId="33" borderId="28" xfId="0" applyNumberFormat="1" applyFont="1" applyFill="1" applyBorder="1" applyAlignment="1">
      <alignment horizontal="center" vertical="center" wrapText="1"/>
    </xf>
    <xf numFmtId="4" fontId="8" fillId="33" borderId="30" xfId="0" applyNumberFormat="1" applyFont="1" applyFill="1" applyBorder="1" applyAlignment="1">
      <alignment horizontal="center" vertical="center" wrapText="1"/>
    </xf>
    <xf numFmtId="4" fontId="0" fillId="33" borderId="0" xfId="0" applyNumberFormat="1" applyFill="1" applyBorder="1" applyAlignment="1">
      <alignment/>
    </xf>
    <xf numFmtId="182" fontId="4" fillId="33" borderId="41" xfId="0" applyNumberFormat="1" applyFont="1" applyFill="1" applyBorder="1" applyAlignment="1">
      <alignment horizontal="center" vertical="center"/>
    </xf>
    <xf numFmtId="49" fontId="8" fillId="33" borderId="42" xfId="0" applyNumberFormat="1" applyFont="1" applyFill="1" applyBorder="1" applyAlignment="1">
      <alignment horizontal="center" vertical="center" wrapText="1"/>
    </xf>
    <xf numFmtId="49" fontId="8" fillId="33" borderId="43" xfId="0" applyNumberFormat="1" applyFont="1" applyFill="1" applyBorder="1" applyAlignment="1">
      <alignment horizontal="center" vertical="center" wrapText="1"/>
    </xf>
    <xf numFmtId="49" fontId="8" fillId="33" borderId="32" xfId="0" applyNumberFormat="1" applyFont="1" applyFill="1" applyBorder="1" applyAlignment="1">
      <alignment horizontal="left" vertical="center" wrapText="1"/>
    </xf>
    <xf numFmtId="49" fontId="8" fillId="33" borderId="28" xfId="0" applyNumberFormat="1" applyFont="1" applyFill="1" applyBorder="1" applyAlignment="1">
      <alignment horizontal="left" vertical="center" wrapText="1"/>
    </xf>
    <xf numFmtId="0" fontId="0" fillId="33" borderId="44" xfId="0" applyFill="1" applyBorder="1" applyAlignment="1">
      <alignment horizontal="center" vertical="center" wrapText="1"/>
    </xf>
    <xf numFmtId="0" fontId="0" fillId="33" borderId="43" xfId="0" applyFill="1" applyBorder="1" applyAlignment="1">
      <alignment horizontal="center" vertical="center" wrapText="1"/>
    </xf>
    <xf numFmtId="0" fontId="3" fillId="33" borderId="45" xfId="0" applyFont="1" applyFill="1" applyBorder="1" applyAlignment="1">
      <alignment horizontal="center"/>
    </xf>
    <xf numFmtId="0" fontId="3" fillId="33" borderId="46" xfId="0" applyFont="1" applyFill="1" applyBorder="1" applyAlignment="1">
      <alignment horizontal="center"/>
    </xf>
    <xf numFmtId="0" fontId="3" fillId="33" borderId="47" xfId="0" applyFont="1" applyFill="1" applyBorder="1" applyAlignment="1">
      <alignment horizontal="center"/>
    </xf>
    <xf numFmtId="0" fontId="2" fillId="33" borderId="48" xfId="0" applyFont="1" applyFill="1" applyBorder="1" applyAlignment="1">
      <alignment horizontal="center" vertical="center"/>
    </xf>
    <xf numFmtId="0" fontId="2" fillId="33" borderId="49" xfId="0" applyFont="1" applyFill="1" applyBorder="1" applyAlignment="1">
      <alignment horizontal="center" vertical="center"/>
    </xf>
    <xf numFmtId="0" fontId="2" fillId="33" borderId="50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left" vertical="center"/>
    </xf>
    <xf numFmtId="0" fontId="2" fillId="33" borderId="51" xfId="0" applyFont="1" applyFill="1" applyBorder="1" applyAlignment="1">
      <alignment horizontal="left" vertical="center"/>
    </xf>
    <xf numFmtId="0" fontId="2" fillId="33" borderId="52" xfId="0" applyFont="1" applyFill="1" applyBorder="1" applyAlignment="1">
      <alignment horizontal="left" vertical="center"/>
    </xf>
    <xf numFmtId="0" fontId="2" fillId="33" borderId="27" xfId="0" applyFont="1" applyFill="1" applyBorder="1" applyAlignment="1">
      <alignment horizontal="left" vertical="center"/>
    </xf>
    <xf numFmtId="0" fontId="2" fillId="33" borderId="39" xfId="0" applyFont="1" applyFill="1" applyBorder="1" applyAlignment="1">
      <alignment horizontal="left" vertical="center" wrapText="1"/>
    </xf>
    <xf numFmtId="0" fontId="2" fillId="33" borderId="53" xfId="0" applyFont="1" applyFill="1" applyBorder="1" applyAlignment="1">
      <alignment horizontal="left" vertical="center" wrapText="1"/>
    </xf>
    <xf numFmtId="0" fontId="0" fillId="33" borderId="32" xfId="0" applyFont="1" applyFill="1" applyBorder="1" applyAlignment="1">
      <alignment horizontal="left" vertical="center" wrapText="1"/>
    </xf>
    <xf numFmtId="0" fontId="0" fillId="33" borderId="28" xfId="0" applyFill="1" applyBorder="1" applyAlignment="1">
      <alignment horizontal="left" vertical="center" wrapText="1"/>
    </xf>
    <xf numFmtId="0" fontId="0" fillId="33" borderId="54" xfId="0" applyFill="1" applyBorder="1" applyAlignment="1">
      <alignment horizontal="center" vertical="center" wrapText="1"/>
    </xf>
    <xf numFmtId="0" fontId="0" fillId="33" borderId="55" xfId="0" applyFill="1" applyBorder="1" applyAlignment="1">
      <alignment horizontal="left" vertical="center" wrapText="1"/>
    </xf>
    <xf numFmtId="0" fontId="2" fillId="33" borderId="56" xfId="0" applyFont="1" applyFill="1" applyBorder="1" applyAlignment="1">
      <alignment horizontal="left" vertical="center"/>
    </xf>
    <xf numFmtId="0" fontId="2" fillId="33" borderId="36" xfId="0" applyFont="1" applyFill="1" applyBorder="1" applyAlignment="1">
      <alignment horizontal="left" vertical="center"/>
    </xf>
    <xf numFmtId="0" fontId="2" fillId="33" borderId="53" xfId="0" applyFont="1" applyFill="1" applyBorder="1" applyAlignment="1">
      <alignment horizontal="left" vertical="center"/>
    </xf>
    <xf numFmtId="0" fontId="0" fillId="33" borderId="29" xfId="0" applyFill="1" applyBorder="1" applyAlignment="1">
      <alignment horizontal="left" vertical="center" wrapText="1"/>
    </xf>
    <xf numFmtId="0" fontId="2" fillId="33" borderId="57" xfId="0" applyFont="1" applyFill="1" applyBorder="1" applyAlignment="1">
      <alignment horizontal="center" vertical="center" wrapText="1"/>
    </xf>
    <xf numFmtId="0" fontId="2" fillId="33" borderId="58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10" fillId="0" borderId="45" xfId="0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33" borderId="32" xfId="0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28575</xdr:rowOff>
    </xdr:from>
    <xdr:to>
      <xdr:col>6</xdr:col>
      <xdr:colOff>609600</xdr:colOff>
      <xdr:row>1</xdr:row>
      <xdr:rowOff>0</xdr:rowOff>
    </xdr:to>
    <xdr:sp fLocksText="0">
      <xdr:nvSpPr>
        <xdr:cNvPr id="1" name="Text Box 6"/>
        <xdr:cNvSpPr txBox="1">
          <a:spLocks noChangeArrowheads="1"/>
        </xdr:cNvSpPr>
      </xdr:nvSpPr>
      <xdr:spPr>
        <a:xfrm>
          <a:off x="561975" y="28575"/>
          <a:ext cx="683895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52</xdr:row>
      <xdr:rowOff>0</xdr:rowOff>
    </xdr:from>
    <xdr:to>
      <xdr:col>11</xdr:col>
      <xdr:colOff>628650</xdr:colOff>
      <xdr:row>53</xdr:row>
      <xdr:rowOff>0</xdr:rowOff>
    </xdr:to>
    <xdr:sp fLocksText="0">
      <xdr:nvSpPr>
        <xdr:cNvPr id="2" name="Text Box 7"/>
        <xdr:cNvSpPr txBox="1">
          <a:spLocks noChangeArrowheads="1"/>
        </xdr:cNvSpPr>
      </xdr:nvSpPr>
      <xdr:spPr>
        <a:xfrm>
          <a:off x="47625" y="8620125"/>
          <a:ext cx="12515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lanilha%20constru&#231;&#227;o%20escol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ilha Orcamentaria"/>
    </sheetNames>
    <sheetDataSet>
      <sheetData sheetId="0">
        <row r="10">
          <cell r="H10">
            <v>76101.44</v>
          </cell>
        </row>
        <row r="20">
          <cell r="H20">
            <v>676497.4199999999</v>
          </cell>
        </row>
        <row r="28">
          <cell r="H28">
            <v>643742.9700000001</v>
          </cell>
        </row>
        <row r="33">
          <cell r="H33">
            <v>412632.48000000004</v>
          </cell>
        </row>
        <row r="43">
          <cell r="H43">
            <v>136269.61000000002</v>
          </cell>
        </row>
        <row r="73">
          <cell r="H73">
            <v>146637.69</v>
          </cell>
        </row>
        <row r="90">
          <cell r="H90">
            <v>182660.89</v>
          </cell>
        </row>
        <row r="94">
          <cell r="H94">
            <v>334877.23</v>
          </cell>
        </row>
        <row r="99">
          <cell r="H99">
            <v>426358.7</v>
          </cell>
        </row>
        <row r="106">
          <cell r="H106">
            <v>318689.36</v>
          </cell>
        </row>
        <row r="116">
          <cell r="H116">
            <v>5228.86</v>
          </cell>
        </row>
        <row r="119">
          <cell r="H119">
            <v>239667.43</v>
          </cell>
        </row>
        <row r="125">
          <cell r="H125">
            <v>109613.48</v>
          </cell>
        </row>
        <row r="140">
          <cell r="H140">
            <v>22539.510000000002</v>
          </cell>
        </row>
        <row r="157">
          <cell r="H157">
            <v>54497.380000000005</v>
          </cell>
        </row>
        <row r="161">
          <cell r="H161">
            <v>25664.570000000003</v>
          </cell>
        </row>
        <row r="169">
          <cell r="H169">
            <v>4442.37</v>
          </cell>
        </row>
        <row r="175">
          <cell r="H175">
            <v>8759.1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showGridLines="0" showZeros="0" tabSelected="1" view="pageBreakPreview" zoomScale="75" zoomScaleNormal="75" zoomScaleSheetLayoutView="75" zoomScalePageLayoutView="0" workbookViewId="0" topLeftCell="A1">
      <selection activeCell="E44" sqref="E44"/>
    </sheetView>
  </sheetViews>
  <sheetFormatPr defaultColWidth="9.140625" defaultRowHeight="12.75"/>
  <cols>
    <col min="1" max="1" width="8.421875" style="2" customWidth="1"/>
    <col min="2" max="2" width="35.7109375" style="2" customWidth="1"/>
    <col min="3" max="3" width="13.421875" style="1" customWidth="1"/>
    <col min="4" max="4" width="17.140625" style="1" customWidth="1"/>
    <col min="5" max="5" width="12.7109375" style="2" customWidth="1"/>
    <col min="6" max="6" width="14.421875" style="2" customWidth="1"/>
    <col min="7" max="8" width="15.421875" style="2" customWidth="1"/>
    <col min="9" max="9" width="15.57421875" style="2" customWidth="1"/>
    <col min="10" max="10" width="15.28125" style="2" customWidth="1"/>
    <col min="11" max="11" width="15.421875" style="2" customWidth="1"/>
    <col min="12" max="12" width="15.00390625" style="2" customWidth="1"/>
    <col min="13" max="16384" width="9.140625" style="2" customWidth="1"/>
  </cols>
  <sheetData>
    <row r="1" spans="1:12" ht="46.5" customHeight="1" thickBot="1">
      <c r="A1" s="96" t="s">
        <v>37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8"/>
    </row>
    <row r="2" spans="1:12" ht="16.5" thickBot="1">
      <c r="A2" s="72"/>
      <c r="B2" s="73"/>
      <c r="C2" s="73"/>
      <c r="D2" s="73"/>
      <c r="E2" s="73"/>
      <c r="F2" s="73"/>
      <c r="G2" s="73"/>
      <c r="H2" s="73"/>
      <c r="I2" s="73"/>
      <c r="J2" s="73"/>
      <c r="K2" s="73"/>
      <c r="L2" s="74"/>
    </row>
    <row r="3" ht="1.5" customHeight="1" thickBot="1"/>
    <row r="4" spans="1:12" ht="15" customHeight="1" thickBot="1">
      <c r="A4" s="75" t="s">
        <v>2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7"/>
    </row>
    <row r="5" spans="1:12" ht="15" customHeight="1">
      <c r="A5" s="80" t="s">
        <v>37</v>
      </c>
      <c r="B5" s="81"/>
      <c r="C5" s="60" t="s">
        <v>28</v>
      </c>
      <c r="D5" s="61"/>
      <c r="E5" s="65">
        <f>D45</f>
        <v>3824880.49</v>
      </c>
      <c r="F5" s="65"/>
      <c r="G5" s="39"/>
      <c r="H5" s="78" t="s">
        <v>40</v>
      </c>
      <c r="I5" s="78"/>
      <c r="J5" s="78"/>
      <c r="K5" s="78"/>
      <c r="L5" s="79"/>
    </row>
    <row r="6" spans="1:12" ht="29.25" customHeight="1" thickBot="1">
      <c r="A6" s="82" t="s">
        <v>38</v>
      </c>
      <c r="B6" s="83"/>
      <c r="C6" s="57" t="s">
        <v>39</v>
      </c>
      <c r="D6" s="58"/>
      <c r="E6" s="58"/>
      <c r="F6" s="59"/>
      <c r="G6" s="56"/>
      <c r="H6" s="88" t="s">
        <v>41</v>
      </c>
      <c r="I6" s="89"/>
      <c r="J6" s="89"/>
      <c r="K6" s="89"/>
      <c r="L6" s="90"/>
    </row>
    <row r="7" spans="1:12" ht="24.75" customHeight="1">
      <c r="A7" s="34" t="s">
        <v>12</v>
      </c>
      <c r="B7" s="35" t="s">
        <v>13</v>
      </c>
      <c r="C7" s="36" t="s">
        <v>3</v>
      </c>
      <c r="D7" s="36" t="s">
        <v>16</v>
      </c>
      <c r="E7" s="35" t="s">
        <v>4</v>
      </c>
      <c r="F7" s="35" t="s">
        <v>5</v>
      </c>
      <c r="G7" s="35" t="s">
        <v>6</v>
      </c>
      <c r="H7" s="35" t="s">
        <v>7</v>
      </c>
      <c r="I7" s="35" t="s">
        <v>8</v>
      </c>
      <c r="J7" s="35" t="s">
        <v>14</v>
      </c>
      <c r="K7" s="35" t="s">
        <v>42</v>
      </c>
      <c r="L7" s="35" t="s">
        <v>43</v>
      </c>
    </row>
    <row r="8" spans="1:12" ht="12" customHeight="1">
      <c r="A8" s="70">
        <v>1</v>
      </c>
      <c r="B8" s="85" t="s">
        <v>17</v>
      </c>
      <c r="C8" s="42" t="s">
        <v>9</v>
      </c>
      <c r="D8" s="40">
        <f>D9/$D$45</f>
        <v>0.019896422959871356</v>
      </c>
      <c r="E8" s="40">
        <v>1</v>
      </c>
      <c r="F8" s="40"/>
      <c r="G8" s="40"/>
      <c r="H8" s="40"/>
      <c r="I8" s="40"/>
      <c r="J8" s="40"/>
      <c r="K8" s="43"/>
      <c r="L8" s="44"/>
    </row>
    <row r="9" spans="1:12" ht="12" customHeight="1">
      <c r="A9" s="71"/>
      <c r="B9" s="91"/>
      <c r="C9" s="45" t="s">
        <v>10</v>
      </c>
      <c r="D9" s="41">
        <f>'[1]Planilha Orcamentaria'!$H$10</f>
        <v>76101.44</v>
      </c>
      <c r="E9" s="41">
        <f>E8*D9</f>
        <v>76101.44</v>
      </c>
      <c r="F9" s="41"/>
      <c r="G9" s="41"/>
      <c r="H9" s="41"/>
      <c r="I9" s="41"/>
      <c r="J9" s="41"/>
      <c r="K9" s="41"/>
      <c r="L9" s="46"/>
    </row>
    <row r="10" spans="1:12" ht="12" customHeight="1">
      <c r="A10" s="86">
        <v>2</v>
      </c>
      <c r="B10" s="84" t="s">
        <v>18</v>
      </c>
      <c r="C10" s="45" t="s">
        <v>9</v>
      </c>
      <c r="D10" s="40">
        <f>D11/$D$45</f>
        <v>0.17686759671803495</v>
      </c>
      <c r="E10" s="40">
        <v>0.45</v>
      </c>
      <c r="F10" s="40">
        <v>0.45</v>
      </c>
      <c r="G10" s="40">
        <v>0.1</v>
      </c>
      <c r="H10" s="40"/>
      <c r="I10" s="40"/>
      <c r="J10" s="40"/>
      <c r="K10" s="43"/>
      <c r="L10" s="44"/>
    </row>
    <row r="11" spans="1:12" ht="12" customHeight="1">
      <c r="A11" s="86"/>
      <c r="B11" s="85"/>
      <c r="C11" s="45" t="s">
        <v>10</v>
      </c>
      <c r="D11" s="41">
        <f>'[1]Planilha Orcamentaria'!$H$20</f>
        <v>676497.4199999999</v>
      </c>
      <c r="E11" s="41">
        <f>E10*D11</f>
        <v>304423.839</v>
      </c>
      <c r="F11" s="41">
        <f>F10*D11</f>
        <v>304423.839</v>
      </c>
      <c r="G11" s="41">
        <f>G10*D11</f>
        <v>67649.742</v>
      </c>
      <c r="H11" s="41"/>
      <c r="I11" s="41"/>
      <c r="J11" s="41"/>
      <c r="K11" s="41"/>
      <c r="L11" s="46"/>
    </row>
    <row r="12" spans="1:12" ht="12" customHeight="1">
      <c r="A12" s="86">
        <v>3</v>
      </c>
      <c r="B12" s="84" t="s">
        <v>27</v>
      </c>
      <c r="C12" s="45" t="s">
        <v>9</v>
      </c>
      <c r="D12" s="40">
        <f>D13/$D$45</f>
        <v>0.1683040742535723</v>
      </c>
      <c r="E12" s="40">
        <v>0.1</v>
      </c>
      <c r="F12" s="40">
        <v>0.35</v>
      </c>
      <c r="G12" s="40">
        <v>0.35</v>
      </c>
      <c r="H12" s="40">
        <v>0.2</v>
      </c>
      <c r="I12" s="40"/>
      <c r="J12" s="40"/>
      <c r="K12" s="43"/>
      <c r="L12" s="44"/>
    </row>
    <row r="13" spans="1:12" ht="12" customHeight="1">
      <c r="A13" s="86"/>
      <c r="B13" s="85"/>
      <c r="C13" s="45" t="s">
        <v>10</v>
      </c>
      <c r="D13" s="41">
        <f>'[1]Planilha Orcamentaria'!$H$28</f>
        <v>643742.9700000001</v>
      </c>
      <c r="E13" s="41">
        <f>E12*D13</f>
        <v>64374.29700000001</v>
      </c>
      <c r="F13" s="41">
        <f>F12*D13</f>
        <v>225310.0395</v>
      </c>
      <c r="G13" s="41">
        <f>G12*D13</f>
        <v>225310.0395</v>
      </c>
      <c r="H13" s="41">
        <f>H12*D13</f>
        <v>128748.59400000003</v>
      </c>
      <c r="I13" s="41"/>
      <c r="J13" s="41"/>
      <c r="K13" s="41"/>
      <c r="L13" s="46"/>
    </row>
    <row r="14" spans="1:12" ht="12" customHeight="1">
      <c r="A14" s="86">
        <v>4</v>
      </c>
      <c r="B14" s="84" t="s">
        <v>23</v>
      </c>
      <c r="C14" s="45" t="s">
        <v>9</v>
      </c>
      <c r="D14" s="40">
        <f>D15/$D$45</f>
        <v>0.10788114323540603</v>
      </c>
      <c r="E14" s="40"/>
      <c r="F14" s="40"/>
      <c r="G14" s="40">
        <v>0.2</v>
      </c>
      <c r="H14" s="40">
        <v>0.3</v>
      </c>
      <c r="I14" s="40">
        <v>0.3</v>
      </c>
      <c r="J14" s="40">
        <v>0.2</v>
      </c>
      <c r="K14" s="43"/>
      <c r="L14" s="44"/>
    </row>
    <row r="15" spans="1:12" ht="12" customHeight="1">
      <c r="A15" s="86"/>
      <c r="B15" s="85"/>
      <c r="C15" s="45" t="s">
        <v>10</v>
      </c>
      <c r="D15" s="41">
        <f>'[1]Planilha Orcamentaria'!$H$33</f>
        <v>412632.48000000004</v>
      </c>
      <c r="E15" s="41"/>
      <c r="F15" s="41">
        <f>F14*D15</f>
        <v>0</v>
      </c>
      <c r="G15" s="41">
        <f>G14*D15</f>
        <v>82526.49600000001</v>
      </c>
      <c r="H15" s="41">
        <f>H14*D15</f>
        <v>123789.744</v>
      </c>
      <c r="I15" s="41">
        <f>I14*D15</f>
        <v>123789.744</v>
      </c>
      <c r="J15" s="41">
        <f>J14*D15</f>
        <v>82526.49600000001</v>
      </c>
      <c r="K15" s="41"/>
      <c r="L15" s="46"/>
    </row>
    <row r="16" spans="1:12" ht="12" customHeight="1">
      <c r="A16" s="86">
        <v>5</v>
      </c>
      <c r="B16" s="84" t="s">
        <v>21</v>
      </c>
      <c r="C16" s="45" t="s">
        <v>9</v>
      </c>
      <c r="D16" s="40">
        <f>D17/$D$45</f>
        <v>0.03562715498072987</v>
      </c>
      <c r="E16" s="40">
        <v>0.05</v>
      </c>
      <c r="F16" s="40">
        <v>0.1</v>
      </c>
      <c r="G16" s="40">
        <v>0.15</v>
      </c>
      <c r="H16" s="40">
        <v>0.2</v>
      </c>
      <c r="I16" s="40">
        <v>0.2</v>
      </c>
      <c r="J16" s="40">
        <v>0.2</v>
      </c>
      <c r="K16" s="43">
        <v>0.1</v>
      </c>
      <c r="L16" s="44"/>
    </row>
    <row r="17" spans="1:12" ht="12" customHeight="1">
      <c r="A17" s="86"/>
      <c r="B17" s="85"/>
      <c r="C17" s="45" t="s">
        <v>10</v>
      </c>
      <c r="D17" s="41">
        <f>'[1]Planilha Orcamentaria'!$H$43</f>
        <v>136269.61000000002</v>
      </c>
      <c r="E17" s="41">
        <f>E16*D17</f>
        <v>6813.4805000000015</v>
      </c>
      <c r="F17" s="41">
        <f>F16*D17</f>
        <v>13626.961000000003</v>
      </c>
      <c r="G17" s="41">
        <f>G16*D17</f>
        <v>20440.4415</v>
      </c>
      <c r="H17" s="41">
        <f>H16*D17</f>
        <v>27253.922000000006</v>
      </c>
      <c r="I17" s="41">
        <f>I16*D17</f>
        <v>27253.922000000006</v>
      </c>
      <c r="J17" s="41">
        <f>J16*D17</f>
        <v>27253.922000000006</v>
      </c>
      <c r="K17" s="41">
        <f>K16*D17</f>
        <v>13626.961000000003</v>
      </c>
      <c r="L17" s="46"/>
    </row>
    <row r="18" spans="1:12" ht="12" customHeight="1">
      <c r="A18" s="86">
        <v>6</v>
      </c>
      <c r="B18" s="100" t="s">
        <v>20</v>
      </c>
      <c r="C18" s="45" t="s">
        <v>9</v>
      </c>
      <c r="D18" s="40">
        <f>D19/$D$45</f>
        <v>0.03833784882517989</v>
      </c>
      <c r="E18" s="40">
        <v>0.05</v>
      </c>
      <c r="F18" s="40">
        <v>0.1</v>
      </c>
      <c r="G18" s="40">
        <v>0.15</v>
      </c>
      <c r="H18" s="40">
        <v>0.2</v>
      </c>
      <c r="I18" s="40">
        <v>0.2</v>
      </c>
      <c r="J18" s="40">
        <v>0.2</v>
      </c>
      <c r="K18" s="43">
        <v>0.1</v>
      </c>
      <c r="L18" s="44"/>
    </row>
    <row r="19" spans="1:12" ht="12" customHeight="1">
      <c r="A19" s="86"/>
      <c r="B19" s="85"/>
      <c r="C19" s="45" t="s">
        <v>10</v>
      </c>
      <c r="D19" s="41">
        <f>'[1]Planilha Orcamentaria'!$H$73</f>
        <v>146637.69</v>
      </c>
      <c r="E19" s="41">
        <f>E18*D19</f>
        <v>7331.8845</v>
      </c>
      <c r="F19" s="41">
        <f>F18*D19</f>
        <v>14663.769</v>
      </c>
      <c r="G19" s="41">
        <f>G18*D19</f>
        <v>21995.6535</v>
      </c>
      <c r="H19" s="41">
        <f>H18*D19</f>
        <v>29327.538</v>
      </c>
      <c r="I19" s="41">
        <f>I18*D19</f>
        <v>29327.538</v>
      </c>
      <c r="J19" s="41">
        <f>J18*D19</f>
        <v>29327.538</v>
      </c>
      <c r="K19" s="41">
        <f>K18*D19</f>
        <v>14663.769</v>
      </c>
      <c r="L19" s="46"/>
    </row>
    <row r="20" spans="1:12" ht="12" customHeight="1">
      <c r="A20" s="86">
        <v>7</v>
      </c>
      <c r="B20" s="84" t="s">
        <v>19</v>
      </c>
      <c r="C20" s="45" t="s">
        <v>9</v>
      </c>
      <c r="D20" s="40">
        <f>D21/$D$45</f>
        <v>0.047755973154601755</v>
      </c>
      <c r="E20" s="40"/>
      <c r="F20" s="40">
        <v>0.4</v>
      </c>
      <c r="G20" s="40">
        <v>0.4</v>
      </c>
      <c r="H20" s="40">
        <v>0.2</v>
      </c>
      <c r="I20" s="40"/>
      <c r="J20" s="40"/>
      <c r="K20" s="43"/>
      <c r="L20" s="44"/>
    </row>
    <row r="21" spans="1:12" ht="12" customHeight="1">
      <c r="A21" s="86"/>
      <c r="B21" s="85"/>
      <c r="C21" s="45" t="s">
        <v>10</v>
      </c>
      <c r="D21" s="41">
        <f>'[1]Planilha Orcamentaria'!$H$90</f>
        <v>182660.89</v>
      </c>
      <c r="E21" s="41">
        <f>E20*D21</f>
        <v>0</v>
      </c>
      <c r="F21" s="41">
        <f>F20*D21</f>
        <v>73064.35600000001</v>
      </c>
      <c r="G21" s="41">
        <f>G20*D21</f>
        <v>73064.35600000001</v>
      </c>
      <c r="H21" s="41">
        <f>H20*D21</f>
        <v>36532.17800000001</v>
      </c>
      <c r="I21" s="41"/>
      <c r="J21" s="41"/>
      <c r="K21" s="41"/>
      <c r="L21" s="46"/>
    </row>
    <row r="22" spans="1:12" ht="12" customHeight="1">
      <c r="A22" s="86">
        <v>8</v>
      </c>
      <c r="B22" s="100" t="s">
        <v>22</v>
      </c>
      <c r="C22" s="45" t="s">
        <v>9</v>
      </c>
      <c r="D22" s="40">
        <f>D23/$D$45</f>
        <v>0.08755233813854403</v>
      </c>
      <c r="E22" s="40"/>
      <c r="F22" s="40">
        <v>0.2</v>
      </c>
      <c r="G22" s="40">
        <v>0.3</v>
      </c>
      <c r="H22" s="40">
        <v>0.3</v>
      </c>
      <c r="I22" s="40">
        <v>0.2</v>
      </c>
      <c r="J22" s="40"/>
      <c r="K22" s="43"/>
      <c r="L22" s="44"/>
    </row>
    <row r="23" spans="1:12" ht="12" customHeight="1">
      <c r="A23" s="86"/>
      <c r="B23" s="85"/>
      <c r="C23" s="45" t="s">
        <v>10</v>
      </c>
      <c r="D23" s="41">
        <f>'[1]Planilha Orcamentaria'!$H$94</f>
        <v>334877.23</v>
      </c>
      <c r="E23" s="41"/>
      <c r="F23" s="41">
        <f>F22*D23</f>
        <v>66975.446</v>
      </c>
      <c r="G23" s="41">
        <f>G22*D23</f>
        <v>100463.169</v>
      </c>
      <c r="H23" s="41">
        <f>H22*D23</f>
        <v>100463.169</v>
      </c>
      <c r="I23" s="41">
        <f>I22*D23</f>
        <v>66975.446</v>
      </c>
      <c r="J23" s="41"/>
      <c r="K23" s="41"/>
      <c r="L23" s="46"/>
    </row>
    <row r="24" spans="1:12" ht="12" customHeight="1">
      <c r="A24" s="86">
        <v>9</v>
      </c>
      <c r="B24" s="84" t="s">
        <v>29</v>
      </c>
      <c r="C24" s="45" t="s">
        <v>9</v>
      </c>
      <c r="D24" s="40">
        <f>D25/$D$45</f>
        <v>0.1114698096096592</v>
      </c>
      <c r="E24" s="40"/>
      <c r="F24" s="40"/>
      <c r="G24" s="40">
        <v>0.2</v>
      </c>
      <c r="H24" s="40">
        <v>0.3</v>
      </c>
      <c r="I24" s="40">
        <v>0.3</v>
      </c>
      <c r="J24" s="40">
        <v>0.2</v>
      </c>
      <c r="K24" s="43"/>
      <c r="L24" s="44"/>
    </row>
    <row r="25" spans="1:12" ht="12" customHeight="1">
      <c r="A25" s="86"/>
      <c r="B25" s="85"/>
      <c r="C25" s="45" t="s">
        <v>10</v>
      </c>
      <c r="D25" s="41">
        <f>'[1]Planilha Orcamentaria'!$H$99</f>
        <v>426358.7</v>
      </c>
      <c r="E25" s="41"/>
      <c r="F25" s="41">
        <f>F24*D25</f>
        <v>0</v>
      </c>
      <c r="G25" s="41">
        <f>G24*D25</f>
        <v>85271.74</v>
      </c>
      <c r="H25" s="41">
        <f>H24*D25</f>
        <v>127907.61</v>
      </c>
      <c r="I25" s="41">
        <f>I24*D25</f>
        <v>127907.61</v>
      </c>
      <c r="J25" s="41">
        <f>J24*D25</f>
        <v>85271.74</v>
      </c>
      <c r="K25" s="41">
        <f>K24*D25</f>
        <v>0</v>
      </c>
      <c r="L25" s="46"/>
    </row>
    <row r="26" spans="1:12" ht="12" customHeight="1">
      <c r="A26" s="86">
        <v>10</v>
      </c>
      <c r="B26" s="84" t="s">
        <v>25</v>
      </c>
      <c r="C26" s="45" t="s">
        <v>9</v>
      </c>
      <c r="D26" s="40">
        <f>D27/$D$45</f>
        <v>0.08332008302826736</v>
      </c>
      <c r="E26" s="40"/>
      <c r="F26" s="40"/>
      <c r="G26" s="40">
        <v>0.15</v>
      </c>
      <c r="H26" s="40">
        <v>0.2</v>
      </c>
      <c r="I26" s="40">
        <v>0.2</v>
      </c>
      <c r="J26" s="40">
        <v>0.2</v>
      </c>
      <c r="K26" s="43">
        <v>0.2</v>
      </c>
      <c r="L26" s="44">
        <v>0.05</v>
      </c>
    </row>
    <row r="27" spans="1:12" ht="12" customHeight="1">
      <c r="A27" s="86"/>
      <c r="B27" s="85"/>
      <c r="C27" s="45" t="s">
        <v>10</v>
      </c>
      <c r="D27" s="41">
        <f>'[1]Planilha Orcamentaria'!$H$106</f>
        <v>318689.36</v>
      </c>
      <c r="E27" s="41"/>
      <c r="F27" s="41">
        <f>F26*D27</f>
        <v>0</v>
      </c>
      <c r="G27" s="41">
        <f>G26*D27</f>
        <v>47803.403999999995</v>
      </c>
      <c r="H27" s="41">
        <f>H26*D27</f>
        <v>63737.872</v>
      </c>
      <c r="I27" s="41">
        <f>I26*D27</f>
        <v>63737.872</v>
      </c>
      <c r="J27" s="41">
        <f>J26*D27</f>
        <v>63737.872</v>
      </c>
      <c r="K27" s="41">
        <f>K26*D27</f>
        <v>63737.872</v>
      </c>
      <c r="L27" s="46">
        <f>L26*D27</f>
        <v>15934.468</v>
      </c>
    </row>
    <row r="28" spans="1:12" ht="12" customHeight="1">
      <c r="A28" s="66" t="s">
        <v>30</v>
      </c>
      <c r="B28" s="68" t="s">
        <v>24</v>
      </c>
      <c r="C28" s="45" t="s">
        <v>9</v>
      </c>
      <c r="D28" s="40">
        <f>D29/$D$45</f>
        <v>0.0013670649354066483</v>
      </c>
      <c r="E28" s="40"/>
      <c r="F28" s="40"/>
      <c r="G28" s="40"/>
      <c r="H28" s="40"/>
      <c r="I28" s="40"/>
      <c r="J28" s="40"/>
      <c r="K28" s="43">
        <v>0.4</v>
      </c>
      <c r="L28" s="43">
        <v>0.6</v>
      </c>
    </row>
    <row r="29" spans="1:12" ht="12" customHeight="1">
      <c r="A29" s="67"/>
      <c r="B29" s="69"/>
      <c r="C29" s="45" t="s">
        <v>10</v>
      </c>
      <c r="D29" s="41">
        <f>'[1]Planilha Orcamentaria'!$H$116</f>
        <v>5228.86</v>
      </c>
      <c r="E29" s="41"/>
      <c r="F29" s="41"/>
      <c r="G29" s="41"/>
      <c r="H29" s="41"/>
      <c r="I29" s="41"/>
      <c r="J29" s="41"/>
      <c r="K29" s="41">
        <f>K28*D29</f>
        <v>2091.544</v>
      </c>
      <c r="L29" s="46">
        <f>L28*D29</f>
        <v>3137.316</v>
      </c>
    </row>
    <row r="30" spans="1:12" ht="12" customHeight="1">
      <c r="A30" s="66" t="s">
        <v>31</v>
      </c>
      <c r="B30" s="68" t="s">
        <v>26</v>
      </c>
      <c r="C30" s="45" t="s">
        <v>9</v>
      </c>
      <c r="D30" s="40">
        <f>D31/$D$45</f>
        <v>0.0626601094142944</v>
      </c>
      <c r="E30" s="40"/>
      <c r="F30" s="40"/>
      <c r="G30" s="40"/>
      <c r="H30" s="40"/>
      <c r="I30" s="40">
        <v>0.15</v>
      </c>
      <c r="J30" s="40">
        <v>0.25</v>
      </c>
      <c r="K30" s="43">
        <v>0.25</v>
      </c>
      <c r="L30" s="44">
        <v>0.35</v>
      </c>
    </row>
    <row r="31" spans="1:12" ht="12" customHeight="1">
      <c r="A31" s="67"/>
      <c r="B31" s="69"/>
      <c r="C31" s="45" t="s">
        <v>10</v>
      </c>
      <c r="D31" s="41">
        <f>'[1]Planilha Orcamentaria'!$H$119</f>
        <v>239667.43</v>
      </c>
      <c r="E31" s="41"/>
      <c r="F31" s="41"/>
      <c r="G31" s="41"/>
      <c r="H31" s="41">
        <f>H30*D31</f>
        <v>0</v>
      </c>
      <c r="I31" s="41">
        <f>I30*D31</f>
        <v>35950.114499999996</v>
      </c>
      <c r="J31" s="41">
        <f>J30*D31</f>
        <v>59916.8575</v>
      </c>
      <c r="K31" s="41">
        <f>K30*D31</f>
        <v>59916.8575</v>
      </c>
      <c r="L31" s="46">
        <f>L30*D31</f>
        <v>83883.60049999999</v>
      </c>
    </row>
    <row r="32" spans="1:12" ht="12" customHeight="1">
      <c r="A32" s="66" t="s">
        <v>32</v>
      </c>
      <c r="B32" s="68" t="s">
        <v>33</v>
      </c>
      <c r="C32" s="45" t="s">
        <v>9</v>
      </c>
      <c r="D32" s="40">
        <f>D33/$D$45</f>
        <v>0.02865801435798586</v>
      </c>
      <c r="E32" s="40"/>
      <c r="F32" s="40"/>
      <c r="G32" s="40">
        <v>0.1</v>
      </c>
      <c r="H32" s="40">
        <v>0.15</v>
      </c>
      <c r="I32" s="40">
        <v>0.15</v>
      </c>
      <c r="J32" s="40">
        <v>0.2</v>
      </c>
      <c r="K32" s="43">
        <v>0.2</v>
      </c>
      <c r="L32" s="44">
        <v>0.2</v>
      </c>
    </row>
    <row r="33" spans="1:12" ht="12" customHeight="1">
      <c r="A33" s="67"/>
      <c r="B33" s="69"/>
      <c r="C33" s="45" t="s">
        <v>10</v>
      </c>
      <c r="D33" s="41">
        <f>'[1]Planilha Orcamentaria'!$H$125</f>
        <v>109613.48</v>
      </c>
      <c r="E33" s="41"/>
      <c r="F33" s="41">
        <f>F32*D33</f>
        <v>0</v>
      </c>
      <c r="G33" s="41">
        <f>G32*D33</f>
        <v>10961.348</v>
      </c>
      <c r="H33" s="41">
        <f>H32*D33</f>
        <v>16442.021999999997</v>
      </c>
      <c r="I33" s="41">
        <f>I32*D33</f>
        <v>16442.021999999997</v>
      </c>
      <c r="J33" s="41">
        <f>J32*D33</f>
        <v>21922.696</v>
      </c>
      <c r="K33" s="41">
        <f>K32*D33</f>
        <v>21922.696</v>
      </c>
      <c r="L33" s="46">
        <f>L32*D33</f>
        <v>21922.696</v>
      </c>
    </row>
    <row r="34" spans="1:12" ht="12" customHeight="1">
      <c r="A34" s="66" t="s">
        <v>44</v>
      </c>
      <c r="B34" s="68" t="s">
        <v>53</v>
      </c>
      <c r="C34" s="45" t="s">
        <v>9</v>
      </c>
      <c r="D34" s="40">
        <f>D35/$D$45</f>
        <v>0.005892866472280289</v>
      </c>
      <c r="E34" s="62"/>
      <c r="F34" s="62"/>
      <c r="G34" s="62"/>
      <c r="H34" s="40">
        <v>0.1</v>
      </c>
      <c r="I34" s="40">
        <v>0.2</v>
      </c>
      <c r="J34" s="40">
        <v>0.3</v>
      </c>
      <c r="K34" s="40">
        <v>0.3</v>
      </c>
      <c r="L34" s="40">
        <v>0.1</v>
      </c>
    </row>
    <row r="35" spans="1:12" ht="12" customHeight="1">
      <c r="A35" s="67"/>
      <c r="B35" s="69"/>
      <c r="C35" s="45" t="s">
        <v>10</v>
      </c>
      <c r="D35" s="62">
        <f>'[1]Planilha Orcamentaria'!$H$140</f>
        <v>22539.510000000002</v>
      </c>
      <c r="E35" s="62"/>
      <c r="F35" s="62"/>
      <c r="G35" s="62"/>
      <c r="H35" s="62">
        <f>H34*D35</f>
        <v>2253.9510000000005</v>
      </c>
      <c r="I35" s="62">
        <f>I34*D35</f>
        <v>4507.902000000001</v>
      </c>
      <c r="J35" s="62">
        <f>J34*D35</f>
        <v>6761.853</v>
      </c>
      <c r="K35" s="62">
        <f>K34*D35</f>
        <v>6761.853</v>
      </c>
      <c r="L35" s="63">
        <f>L34*D35</f>
        <v>2253.9510000000005</v>
      </c>
    </row>
    <row r="36" spans="1:12" ht="12" customHeight="1">
      <c r="A36" s="66" t="s">
        <v>45</v>
      </c>
      <c r="B36" s="68" t="s">
        <v>51</v>
      </c>
      <c r="C36" s="45" t="s">
        <v>9</v>
      </c>
      <c r="D36" s="40">
        <f>D37/$D$45</f>
        <v>0.01424812622053977</v>
      </c>
      <c r="E36" s="62"/>
      <c r="F36" s="62"/>
      <c r="G36" s="62"/>
      <c r="H36" s="62"/>
      <c r="I36" s="62"/>
      <c r="J36" s="62"/>
      <c r="K36" s="44">
        <v>0.5</v>
      </c>
      <c r="L36" s="44">
        <v>0.5</v>
      </c>
    </row>
    <row r="37" spans="1:12" ht="12" customHeight="1">
      <c r="A37" s="67"/>
      <c r="B37" s="69"/>
      <c r="C37" s="45" t="s">
        <v>10</v>
      </c>
      <c r="D37" s="62">
        <f>'[1]Planilha Orcamentaria'!$H$157</f>
        <v>54497.380000000005</v>
      </c>
      <c r="E37" s="62"/>
      <c r="F37" s="62"/>
      <c r="G37" s="62"/>
      <c r="H37" s="62"/>
      <c r="I37" s="62"/>
      <c r="J37" s="62"/>
      <c r="K37" s="62">
        <f>K36*D37</f>
        <v>27248.690000000002</v>
      </c>
      <c r="L37" s="63">
        <f>L36*D37</f>
        <v>27248.690000000002</v>
      </c>
    </row>
    <row r="38" spans="1:12" ht="12" customHeight="1">
      <c r="A38" s="66" t="s">
        <v>46</v>
      </c>
      <c r="B38" s="68" t="s">
        <v>50</v>
      </c>
      <c r="C38" s="45" t="s">
        <v>9</v>
      </c>
      <c r="D38" s="40">
        <f>D39/$D$45</f>
        <v>0.006709901150401696</v>
      </c>
      <c r="E38" s="62"/>
      <c r="F38" s="62"/>
      <c r="G38" s="62"/>
      <c r="H38" s="62"/>
      <c r="I38" s="62"/>
      <c r="J38" s="44">
        <v>0.35</v>
      </c>
      <c r="K38" s="44">
        <v>0.35</v>
      </c>
      <c r="L38" s="44">
        <v>0.3</v>
      </c>
    </row>
    <row r="39" spans="1:12" ht="12" customHeight="1">
      <c r="A39" s="67"/>
      <c r="B39" s="69"/>
      <c r="C39" s="45" t="s">
        <v>10</v>
      </c>
      <c r="D39" s="62">
        <f>'[1]Planilha Orcamentaria'!$H$161</f>
        <v>25664.570000000003</v>
      </c>
      <c r="E39" s="62"/>
      <c r="F39" s="62"/>
      <c r="G39" s="62"/>
      <c r="H39" s="62"/>
      <c r="I39" s="62"/>
      <c r="J39" s="62">
        <f>J38*D39</f>
        <v>8982.5995</v>
      </c>
      <c r="K39" s="62">
        <f>K38*D39</f>
        <v>8982.5995</v>
      </c>
      <c r="L39" s="63">
        <f>L38*D39</f>
        <v>7699.371000000001</v>
      </c>
    </row>
    <row r="40" spans="1:12" ht="12" customHeight="1">
      <c r="A40" s="66" t="s">
        <v>47</v>
      </c>
      <c r="B40" s="68" t="s">
        <v>49</v>
      </c>
      <c r="C40" s="45" t="s">
        <v>9</v>
      </c>
      <c r="D40" s="40">
        <f>D41/$D$45</f>
        <v>0.001161440210122748</v>
      </c>
      <c r="E40" s="40"/>
      <c r="F40" s="40"/>
      <c r="G40" s="40"/>
      <c r="H40" s="40"/>
      <c r="I40" s="40"/>
      <c r="J40" s="40"/>
      <c r="K40" s="43">
        <v>0.4</v>
      </c>
      <c r="L40" s="44">
        <v>0.6</v>
      </c>
    </row>
    <row r="41" spans="1:12" ht="12" customHeight="1">
      <c r="A41" s="67"/>
      <c r="B41" s="69"/>
      <c r="C41" s="45" t="s">
        <v>10</v>
      </c>
      <c r="D41" s="41">
        <f>'[1]Planilha Orcamentaria'!$H$169</f>
        <v>4442.37</v>
      </c>
      <c r="E41" s="41"/>
      <c r="F41" s="41"/>
      <c r="G41" s="41"/>
      <c r="H41" s="41"/>
      <c r="I41" s="41"/>
      <c r="J41" s="41"/>
      <c r="K41" s="41">
        <f>K40*D41</f>
        <v>1776.948</v>
      </c>
      <c r="L41" s="46">
        <f>L40*D41</f>
        <v>2665.422</v>
      </c>
    </row>
    <row r="42" spans="1:12" ht="12" customHeight="1">
      <c r="A42" s="66" t="s">
        <v>52</v>
      </c>
      <c r="B42" s="84" t="s">
        <v>48</v>
      </c>
      <c r="C42" s="45" t="s">
        <v>9</v>
      </c>
      <c r="D42" s="40">
        <f>D43/$D$45</f>
        <v>0.0022900323351017957</v>
      </c>
      <c r="E42" s="40"/>
      <c r="F42" s="40"/>
      <c r="G42" s="40"/>
      <c r="H42" s="40"/>
      <c r="I42" s="40"/>
      <c r="J42" s="40"/>
      <c r="K42" s="43"/>
      <c r="L42" s="44">
        <v>1</v>
      </c>
    </row>
    <row r="43" spans="1:12" ht="12" customHeight="1">
      <c r="A43" s="67"/>
      <c r="B43" s="87"/>
      <c r="C43" s="47" t="s">
        <v>10</v>
      </c>
      <c r="D43" s="41">
        <f>'[1]Planilha Orcamentaria'!$H$175</f>
        <v>8759.1</v>
      </c>
      <c r="E43" s="41"/>
      <c r="F43" s="41"/>
      <c r="G43" s="41"/>
      <c r="H43" s="41"/>
      <c r="I43" s="41"/>
      <c r="J43" s="41"/>
      <c r="K43" s="41"/>
      <c r="L43" s="46">
        <f>L42*D43</f>
        <v>8759.1</v>
      </c>
    </row>
    <row r="44" spans="1:12" ht="12" customHeight="1">
      <c r="A44" s="92" t="s">
        <v>0</v>
      </c>
      <c r="B44" s="93"/>
      <c r="C44" s="48" t="s">
        <v>9</v>
      </c>
      <c r="D44" s="49">
        <v>1</v>
      </c>
      <c r="E44" s="49">
        <f aca="true" t="shared" si="0" ref="E44:L44">E45/$D$45</f>
        <v>0.1200154990986398</v>
      </c>
      <c r="F44" s="49">
        <f t="shared" si="0"/>
        <v>0.18250620178200652</v>
      </c>
      <c r="G44" s="49">
        <f t="shared" si="0"/>
        <v>0.1922900313938959</v>
      </c>
      <c r="H44" s="49">
        <f t="shared" si="0"/>
        <v>0.17162800294447894</v>
      </c>
      <c r="I44" s="49">
        <f t="shared" si="0"/>
        <v>0.1296490627083619</v>
      </c>
      <c r="J44" s="49">
        <f t="shared" si="0"/>
        <v>0.10084016350534393</v>
      </c>
      <c r="K44" s="49">
        <f t="shared" si="0"/>
        <v>0.057708937724221546</v>
      </c>
      <c r="L44" s="50">
        <f t="shared" si="0"/>
        <v>0.04536210084305143</v>
      </c>
    </row>
    <row r="45" spans="1:12" ht="12" customHeight="1" thickBot="1">
      <c r="A45" s="94"/>
      <c r="B45" s="95"/>
      <c r="C45" s="51" t="s">
        <v>10</v>
      </c>
      <c r="D45" s="52">
        <f>D43+D41+D39+D37+D33+D31+D29+D27+D25+D23+D21+D19+D17+D15+D13+D11+D9+D35</f>
        <v>3824880.49</v>
      </c>
      <c r="E45" s="52">
        <f>E19+E17+E13+E11+E9</f>
        <v>459044.941</v>
      </c>
      <c r="F45" s="52">
        <f>F23+F21+F19+F17+F13+F11</f>
        <v>698064.4105</v>
      </c>
      <c r="G45" s="52">
        <f>G33+G27+G25+G23+G21+G19+G17+G15+G13+G11</f>
        <v>735486.3894999999</v>
      </c>
      <c r="H45" s="52">
        <f>H35+H33+H27+H25+H23+H21+H19+H17+H15+H13</f>
        <v>656456.6000000001</v>
      </c>
      <c r="I45" s="52">
        <f>I35+I33+I31+I27+I25+I23+I19+I17+I15</f>
        <v>495892.1705</v>
      </c>
      <c r="J45" s="52">
        <f>J39+J35+J33+J31+J27+J25+J19+J17+J15</f>
        <v>385701.574</v>
      </c>
      <c r="K45" s="52">
        <f>K41+K39+K37+K35+K33+K31+K29+K27+K19+K17</f>
        <v>220729.79</v>
      </c>
      <c r="L45" s="52">
        <f>L43+L41+L39+L37+L35+L33+L31+L29+L27</f>
        <v>173504.61449999997</v>
      </c>
    </row>
    <row r="46" spans="1:12" ht="1.5" customHeight="1" thickBot="1">
      <c r="A46" s="3"/>
      <c r="B46" s="3"/>
      <c r="C46" s="4"/>
      <c r="D46" s="4"/>
      <c r="E46" s="3"/>
      <c r="F46" s="3"/>
      <c r="G46" s="3"/>
      <c r="H46" s="3"/>
      <c r="I46" s="3"/>
      <c r="J46" s="3"/>
      <c r="K46" s="3"/>
      <c r="L46" s="3"/>
    </row>
    <row r="47" spans="1:14" ht="12.75" customHeight="1">
      <c r="A47" s="16"/>
      <c r="B47" s="17"/>
      <c r="C47" s="17"/>
      <c r="D47" s="17"/>
      <c r="E47" s="17"/>
      <c r="F47" s="18"/>
      <c r="G47" s="19"/>
      <c r="H47" s="20"/>
      <c r="I47" s="20"/>
      <c r="J47" s="20"/>
      <c r="K47" s="20"/>
      <c r="L47" s="21"/>
      <c r="N47" s="5" t="s">
        <v>1</v>
      </c>
    </row>
    <row r="48" spans="1:12" ht="14.25" customHeight="1">
      <c r="A48" s="22"/>
      <c r="B48" s="15"/>
      <c r="C48" s="14"/>
      <c r="D48" s="101" t="s">
        <v>36</v>
      </c>
      <c r="E48" s="101"/>
      <c r="F48" s="38"/>
      <c r="G48" s="6" t="s">
        <v>11</v>
      </c>
      <c r="H48" s="7"/>
      <c r="I48" s="64"/>
      <c r="J48" s="7"/>
      <c r="K48" s="7"/>
      <c r="L48" s="23"/>
    </row>
    <row r="49" spans="1:12" ht="10.5" customHeight="1">
      <c r="A49" s="24"/>
      <c r="B49" s="55" t="s">
        <v>35</v>
      </c>
      <c r="C49" s="8"/>
      <c r="D49" s="99" t="s">
        <v>15</v>
      </c>
      <c r="E49" s="99"/>
      <c r="F49" s="37"/>
      <c r="G49" s="10"/>
      <c r="H49" s="7"/>
      <c r="I49" s="7"/>
      <c r="J49" s="7"/>
      <c r="K49" s="7"/>
      <c r="L49" s="25"/>
    </row>
    <row r="50" spans="1:12" ht="10.5" customHeight="1">
      <c r="A50" s="26"/>
      <c r="B50" s="11"/>
      <c r="C50" s="8"/>
      <c r="D50" s="8"/>
      <c r="E50" s="7"/>
      <c r="F50" s="9"/>
      <c r="G50" s="10"/>
      <c r="H50" s="7"/>
      <c r="I50" s="7"/>
      <c r="J50" s="7"/>
      <c r="K50" s="7"/>
      <c r="L50" s="25"/>
    </row>
    <row r="51" spans="1:12" ht="9" customHeight="1">
      <c r="A51" s="27"/>
      <c r="B51" s="54"/>
      <c r="C51" s="12"/>
      <c r="D51" s="12"/>
      <c r="E51" s="13"/>
      <c r="F51" s="9"/>
      <c r="G51" s="10"/>
      <c r="H51" s="7"/>
      <c r="I51" s="7"/>
      <c r="J51" s="7"/>
      <c r="K51" s="7"/>
      <c r="L51" s="25"/>
    </row>
    <row r="52" spans="1:12" ht="15.75" customHeight="1" thickBot="1">
      <c r="A52" s="28"/>
      <c r="B52" s="53" t="s">
        <v>34</v>
      </c>
      <c r="C52" s="29"/>
      <c r="D52" s="29"/>
      <c r="E52" s="30"/>
      <c r="F52" s="31"/>
      <c r="G52" s="32"/>
      <c r="H52" s="30"/>
      <c r="I52" s="30"/>
      <c r="J52" s="30"/>
      <c r="K52" s="30"/>
      <c r="L52" s="33"/>
    </row>
    <row r="53" ht="13.5" customHeight="1"/>
  </sheetData>
  <sheetProtection/>
  <mergeCells count="47">
    <mergeCell ref="A1:L1"/>
    <mergeCell ref="B14:B15"/>
    <mergeCell ref="D49:E49"/>
    <mergeCell ref="A16:A17"/>
    <mergeCell ref="B18:B19"/>
    <mergeCell ref="B28:B29"/>
    <mergeCell ref="D48:E48"/>
    <mergeCell ref="B40:B41"/>
    <mergeCell ref="A28:A29"/>
    <mergeCell ref="B22:B23"/>
    <mergeCell ref="A12:A13"/>
    <mergeCell ref="A42:A43"/>
    <mergeCell ref="H6:L6"/>
    <mergeCell ref="B8:B9"/>
    <mergeCell ref="B10:B11"/>
    <mergeCell ref="A44:B45"/>
    <mergeCell ref="A20:A21"/>
    <mergeCell ref="B20:B21"/>
    <mergeCell ref="B16:B17"/>
    <mergeCell ref="A14:A15"/>
    <mergeCell ref="B42:B43"/>
    <mergeCell ref="B24:B25"/>
    <mergeCell ref="A26:A27"/>
    <mergeCell ref="A22:A23"/>
    <mergeCell ref="A24:A25"/>
    <mergeCell ref="B26:B27"/>
    <mergeCell ref="B30:B31"/>
    <mergeCell ref="A2:L2"/>
    <mergeCell ref="A4:L4"/>
    <mergeCell ref="H5:L5"/>
    <mergeCell ref="A5:B5"/>
    <mergeCell ref="A32:A33"/>
    <mergeCell ref="A6:B6"/>
    <mergeCell ref="B12:B13"/>
    <mergeCell ref="A10:A11"/>
    <mergeCell ref="A18:A19"/>
    <mergeCell ref="B32:B33"/>
    <mergeCell ref="E5:F5"/>
    <mergeCell ref="A36:A37"/>
    <mergeCell ref="A38:A39"/>
    <mergeCell ref="A40:A41"/>
    <mergeCell ref="B36:B37"/>
    <mergeCell ref="B38:B39"/>
    <mergeCell ref="A34:A35"/>
    <mergeCell ref="B34:B35"/>
    <mergeCell ref="A30:A31"/>
    <mergeCell ref="A8:A9"/>
  </mergeCells>
  <printOptions/>
  <pageMargins left="0.3937007874015748" right="0.3937007874015748" top="0.1968503937007874" bottom="0.1968503937007874" header="0.1968503937007874" footer="0"/>
  <pageSetup fitToHeight="1" fitToWidth="1" horizontalDpi="300" verticalDpi="300" orientation="landscape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Setop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Setop</dc:creator>
  <cp:keywords/>
  <dc:description/>
  <cp:lastModifiedBy>Farlley Alberto Mazala</cp:lastModifiedBy>
  <cp:lastPrinted>2022-11-07T13:13:53Z</cp:lastPrinted>
  <dcterms:created xsi:type="dcterms:W3CDTF">2006-09-22T13:55:22Z</dcterms:created>
  <dcterms:modified xsi:type="dcterms:W3CDTF">2022-11-07T13:14:22Z</dcterms:modified>
  <cp:category/>
  <cp:version/>
  <cp:contentType/>
  <cp:contentStatus/>
</cp:coreProperties>
</file>