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RONOGRAMA FISICO FINANCEIRO" sheetId="1" r:id="rId1"/>
  </sheets>
  <definedNames>
    <definedName name="_xlnm.Print_Area" localSheetId="0">'CRONOGRAMA FISICO FINANCEIRO'!$A$1:$K$39</definedName>
  </definedNames>
  <calcPr fullCalcOnLoad="1"/>
</workbook>
</file>

<file path=xl/sharedStrings.xml><?xml version="1.0" encoding="utf-8"?>
<sst xmlns="http://schemas.openxmlformats.org/spreadsheetml/2006/main" count="56" uniqueCount="36">
  <si>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</si>
  <si>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</si>
  <si>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</si>
  <si>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</si>
  <si>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</si>
  <si>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</si>
  <si>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</si>
  <si>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</si>
  <si>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</si>
  <si>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</si>
  <si>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</si>
  <si>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ITEM</t>
  </si>
  <si>
    <t>CÓDIGO</t>
  </si>
  <si>
    <t>ETAPAS/DESCRIÇÃO</t>
  </si>
  <si>
    <t>MÊS 6</t>
  </si>
  <si>
    <t>TOTAL  ETAPAS</t>
  </si>
  <si>
    <t>VALOR DA OBRA: R$ 10.533,59</t>
  </si>
  <si>
    <t>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</si>
  <si>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</si>
  <si>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FARLLEY ALBERTO MÁZALA - ENGENHEIRO CIVIL</t>
  </si>
  <si>
    <t>CREA: 212621/D</t>
  </si>
  <si>
    <t>PINTURA</t>
  </si>
  <si>
    <r>
      <t>Observações:</t>
    </r>
    <r>
      <rPr>
        <sz val="10"/>
        <rFont val="Times New Roman"/>
        <family val="1"/>
      </rPr>
      <t>OS PRAZOS AQUI DESCRITOS PODEM
VARIAR DE ACORDO COM CONDIÇÕES CLIMÁTICAS
E POSSÍVEIS IMPREVISTOS DURANTE A OBRA</t>
    </r>
  </si>
  <si>
    <t>PRAZO DA OBRA: 06 MESES</t>
  </si>
  <si>
    <t>LOCAL:  Praça São Sebastião, 215 - Centro - Rodeiro/MG</t>
  </si>
  <si>
    <t>SERVIÇOS PRELIMINARES</t>
  </si>
  <si>
    <t>FUNDAÇÃO</t>
  </si>
  <si>
    <t>ESTRUTURA</t>
  </si>
  <si>
    <t>REVESTIMENTO</t>
  </si>
  <si>
    <t>ESQUADRIAS</t>
  </si>
  <si>
    <t>ACESSÓRIOS</t>
  </si>
  <si>
    <t>INSTALAÇÕES ELÉTRICAS</t>
  </si>
  <si>
    <t>COBERTURA METÁLICA</t>
  </si>
  <si>
    <t>INSTALAÇÕES HIDROSSANITÁRIAS</t>
  </si>
  <si>
    <t>OBRA: Ampliação Paço Municipal de Rodeiro (José de Filippo)</t>
  </si>
  <si>
    <t>DATA: 29/11/2022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</si>
</sst>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-[$R$-416]\ * #,##0.00_-;\-[$R$-416]\ * #,##0.00_-;_-[$R$-416]\ * &quot;-&quot;??_-;_-@_-"/>
    <numFmt numFmtId="184" formatCode="#,##0.000"/>
    <numFmt numFmtId="185" formatCode="#,##0.0000"/>
    <numFmt numFmtId="186" formatCode="#,##0.00000"/>
    <numFmt numFmtId="187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182" fontId="6" fillId="32" borderId="11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49" fontId="11" fillId="32" borderId="23" xfId="0" applyNumberFormat="1" applyFont="1" applyFill="1" applyBorder="1" applyAlignment="1">
      <alignment horizontal="center" vertical="center" wrapText="1"/>
    </xf>
    <xf numFmtId="10" fontId="11" fillId="32" borderId="24" xfId="0" applyNumberFormat="1" applyFont="1" applyFill="1" applyBorder="1" applyAlignment="1">
      <alignment vertical="center" wrapText="1"/>
    </xf>
    <xf numFmtId="10" fontId="9" fillId="32" borderId="24" xfId="62" applyNumberFormat="1" applyFont="1" applyFill="1" applyBorder="1" applyAlignment="1">
      <alignment vertical="center" wrapText="1"/>
    </xf>
    <xf numFmtId="10" fontId="9" fillId="32" borderId="24" xfId="0" applyNumberFormat="1" applyFont="1" applyFill="1" applyBorder="1" applyAlignment="1">
      <alignment vertical="center" wrapText="1"/>
    </xf>
    <xf numFmtId="10" fontId="9" fillId="32" borderId="25" xfId="0" applyNumberFormat="1" applyFont="1" applyFill="1" applyBorder="1" applyAlignment="1">
      <alignment vertical="center" wrapText="1"/>
    </xf>
    <xf numFmtId="4" fontId="11" fillId="32" borderId="23" xfId="0" applyNumberFormat="1" applyFont="1" applyFill="1" applyBorder="1" applyAlignment="1">
      <alignment vertical="center" wrapText="1"/>
    </xf>
    <xf numFmtId="4" fontId="11" fillId="32" borderId="26" xfId="0" applyNumberFormat="1" applyFont="1" applyFill="1" applyBorder="1" applyAlignment="1">
      <alignment vertical="center" wrapText="1"/>
    </xf>
    <xf numFmtId="183" fontId="11" fillId="32" borderId="23" xfId="0" applyNumberFormat="1" applyFont="1" applyFill="1" applyBorder="1" applyAlignment="1">
      <alignment vertical="center" wrapText="1"/>
    </xf>
    <xf numFmtId="10" fontId="11" fillId="32" borderId="24" xfId="0" applyNumberFormat="1" applyFont="1" applyFill="1" applyBorder="1" applyAlignment="1">
      <alignment vertical="top" wrapText="1"/>
    </xf>
    <xf numFmtId="10" fontId="9" fillId="32" borderId="24" xfId="62" applyNumberFormat="1" applyFont="1" applyFill="1" applyBorder="1" applyAlignment="1">
      <alignment vertical="top" wrapText="1"/>
    </xf>
    <xf numFmtId="10" fontId="9" fillId="32" borderId="24" xfId="0" applyNumberFormat="1" applyFont="1" applyFill="1" applyBorder="1" applyAlignment="1">
      <alignment vertical="top" wrapText="1"/>
    </xf>
    <xf numFmtId="10" fontId="9" fillId="32" borderId="25" xfId="0" applyNumberFormat="1" applyFont="1" applyFill="1" applyBorder="1" applyAlignment="1">
      <alignment vertical="top" wrapText="1"/>
    </xf>
    <xf numFmtId="4" fontId="11" fillId="32" borderId="23" xfId="0" applyNumberFormat="1" applyFont="1" applyFill="1" applyBorder="1" applyAlignment="1">
      <alignment vertical="top" wrapText="1"/>
    </xf>
    <xf numFmtId="4" fontId="11" fillId="32" borderId="26" xfId="0" applyNumberFormat="1" applyFont="1" applyFill="1" applyBorder="1" applyAlignment="1">
      <alignment vertical="top" wrapText="1"/>
    </xf>
    <xf numFmtId="49" fontId="12" fillId="32" borderId="27" xfId="0" applyNumberFormat="1" applyFont="1" applyFill="1" applyBorder="1" applyAlignment="1">
      <alignment horizontal="center" vertical="top" wrapText="1"/>
    </xf>
    <xf numFmtId="10" fontId="11" fillId="32" borderId="27" xfId="0" applyNumberFormat="1" applyFont="1" applyFill="1" applyBorder="1" applyAlignment="1">
      <alignment vertical="top" wrapText="1"/>
    </xf>
    <xf numFmtId="10" fontId="13" fillId="32" borderId="28" xfId="0" applyNumberFormat="1" applyFont="1" applyFill="1" applyBorder="1" applyAlignment="1">
      <alignment vertical="top" wrapText="1"/>
    </xf>
    <xf numFmtId="49" fontId="12" fillId="32" borderId="29" xfId="0" applyNumberFormat="1" applyFont="1" applyFill="1" applyBorder="1" applyAlignment="1">
      <alignment horizontal="center" vertical="top" wrapText="1"/>
    </xf>
    <xf numFmtId="182" fontId="11" fillId="32" borderId="29" xfId="0" applyNumberFormat="1" applyFont="1" applyFill="1" applyBorder="1" applyAlignment="1">
      <alignment vertical="top" wrapText="1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6" fillId="32" borderId="30" xfId="0" applyFont="1" applyFill="1" applyBorder="1" applyAlignment="1">
      <alignment wrapText="1"/>
    </xf>
    <xf numFmtId="0" fontId="6" fillId="32" borderId="31" xfId="0" applyFont="1" applyFill="1" applyBorder="1" applyAlignment="1">
      <alignment wrapText="1"/>
    </xf>
    <xf numFmtId="0" fontId="6" fillId="32" borderId="32" xfId="0" applyFont="1" applyFill="1" applyBorder="1" applyAlignment="1">
      <alignment wrapText="1"/>
    </xf>
    <xf numFmtId="0" fontId="10" fillId="32" borderId="33" xfId="0" applyFont="1" applyFill="1" applyBorder="1" applyAlignment="1">
      <alignment/>
    </xf>
    <xf numFmtId="0" fontId="10" fillId="32" borderId="31" xfId="0" applyFont="1" applyFill="1" applyBorder="1" applyAlignment="1">
      <alignment/>
    </xf>
    <xf numFmtId="0" fontId="10" fillId="32" borderId="34" xfId="0" applyFont="1" applyFill="1" applyBorder="1" applyAlignment="1">
      <alignment/>
    </xf>
    <xf numFmtId="0" fontId="6" fillId="32" borderId="14" xfId="0" applyFont="1" applyFill="1" applyBorder="1" applyAlignment="1">
      <alignment wrapText="1"/>
    </xf>
    <xf numFmtId="0" fontId="10" fillId="0" borderId="35" xfId="0" applyFont="1" applyBorder="1" applyAlignment="1">
      <alignment vertical="center"/>
    </xf>
    <xf numFmtId="0" fontId="6" fillId="32" borderId="0" xfId="0" applyFont="1" applyFill="1" applyBorder="1" applyAlignment="1">
      <alignment wrapText="1"/>
    </xf>
    <xf numFmtId="0" fontId="6" fillId="32" borderId="35" xfId="0" applyFont="1" applyFill="1" applyBorder="1" applyAlignment="1">
      <alignment wrapText="1"/>
    </xf>
    <xf numFmtId="0" fontId="10" fillId="0" borderId="36" xfId="0" applyFont="1" applyBorder="1" applyAlignment="1">
      <alignment vertical="center"/>
    </xf>
    <xf numFmtId="0" fontId="6" fillId="32" borderId="14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4" fillId="0" borderId="36" xfId="0" applyFont="1" applyBorder="1" applyAlignment="1">
      <alignment vertical="center"/>
    </xf>
    <xf numFmtId="0" fontId="10" fillId="32" borderId="14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/>
    </xf>
    <xf numFmtId="0" fontId="9" fillId="32" borderId="16" xfId="0" applyFont="1" applyFill="1" applyBorder="1" applyAlignment="1">
      <alignment/>
    </xf>
    <xf numFmtId="0" fontId="9" fillId="32" borderId="17" xfId="0" applyFont="1" applyFill="1" applyBorder="1" applyAlignment="1">
      <alignment wrapText="1"/>
    </xf>
    <xf numFmtId="0" fontId="10" fillId="32" borderId="17" xfId="0" applyFont="1" applyFill="1" applyBorder="1" applyAlignment="1">
      <alignment/>
    </xf>
    <xf numFmtId="0" fontId="10" fillId="32" borderId="37" xfId="0" applyFont="1" applyFill="1" applyBorder="1" applyAlignment="1">
      <alignment/>
    </xf>
    <xf numFmtId="4" fontId="11" fillId="32" borderId="24" xfId="0" applyNumberFormat="1" applyFont="1" applyFill="1" applyBorder="1" applyAlignment="1">
      <alignment vertical="top" wrapText="1"/>
    </xf>
    <xf numFmtId="4" fontId="11" fillId="32" borderId="25" xfId="0" applyNumberFormat="1" applyFont="1" applyFill="1" applyBorder="1" applyAlignment="1">
      <alignment vertical="top" wrapText="1"/>
    </xf>
    <xf numFmtId="176" fontId="11" fillId="32" borderId="23" xfId="47" applyFont="1" applyFill="1" applyBorder="1" applyAlignment="1">
      <alignment vertical="center" wrapText="1"/>
    </xf>
    <xf numFmtId="187" fontId="11" fillId="32" borderId="24" xfId="0" applyNumberFormat="1" applyFont="1" applyFill="1" applyBorder="1" applyAlignment="1">
      <alignment vertical="top" wrapText="1"/>
    </xf>
    <xf numFmtId="0" fontId="6" fillId="32" borderId="38" xfId="0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vertical="top" wrapText="1"/>
    </xf>
    <xf numFmtId="0" fontId="6" fillId="32" borderId="23" xfId="0" applyFont="1" applyFill="1" applyBorder="1" applyAlignment="1">
      <alignment vertical="center" wrapText="1"/>
    </xf>
    <xf numFmtId="0" fontId="6" fillId="32" borderId="39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39" xfId="0" applyFont="1" applyFill="1" applyBorder="1" applyAlignment="1">
      <alignment horizontal="left" vertical="top"/>
    </xf>
    <xf numFmtId="0" fontId="6" fillId="32" borderId="40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10" fillId="32" borderId="23" xfId="0" applyFont="1" applyFill="1" applyBorder="1" applyAlignment="1">
      <alignment vertical="top" wrapText="1"/>
    </xf>
    <xf numFmtId="0" fontId="7" fillId="32" borderId="42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/>
    </xf>
    <xf numFmtId="0" fontId="6" fillId="32" borderId="46" xfId="0" applyFont="1" applyFill="1" applyBorder="1" applyAlignment="1">
      <alignment horizontal="left" vertical="center"/>
    </xf>
    <xf numFmtId="0" fontId="6" fillId="32" borderId="47" xfId="0" applyFont="1" applyFill="1" applyBorder="1" applyAlignment="1">
      <alignment horizontal="left" vertical="center"/>
    </xf>
    <xf numFmtId="0" fontId="8" fillId="32" borderId="48" xfId="0" applyFont="1" applyFill="1" applyBorder="1" applyAlignment="1">
      <alignment horizontal="left" vertical="center"/>
    </xf>
    <xf numFmtId="0" fontId="8" fillId="32" borderId="4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left" vertical="center" wrapText="1"/>
    </xf>
    <xf numFmtId="0" fontId="6" fillId="32" borderId="31" xfId="0" applyFont="1" applyFill="1" applyBorder="1" applyAlignment="1">
      <alignment horizontal="left" vertical="center" wrapText="1"/>
    </xf>
    <xf numFmtId="0" fontId="6" fillId="32" borderId="34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6" fillId="32" borderId="50" xfId="0" applyFont="1" applyFill="1" applyBorder="1" applyAlignment="1">
      <alignment horizontal="left" vertical="center" wrapText="1"/>
    </xf>
    <xf numFmtId="0" fontId="6" fillId="32" borderId="51" xfId="0" applyFont="1" applyFill="1" applyBorder="1" applyAlignment="1">
      <alignment horizontal="left" vertical="center" wrapText="1"/>
    </xf>
    <xf numFmtId="0" fontId="6" fillId="32" borderId="5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6076950" y="66675"/>
          <a:ext cx="1924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tabSelected="1" view="pageBreakPreview" zoomScale="75" zoomScaleNormal="75" zoomScaleSheetLayoutView="75" zoomScalePageLayoutView="0" workbookViewId="0" topLeftCell="A1">
      <selection activeCell="E31" sqref="E31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9.57421875" style="2" customWidth="1"/>
    <col min="5" max="5" width="16.8515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5"/>
      <c r="B1" s="6"/>
      <c r="C1" s="83" t="s">
        <v>18</v>
      </c>
      <c r="D1" s="83"/>
      <c r="E1" s="83"/>
      <c r="F1" s="83"/>
      <c r="G1" s="83"/>
      <c r="H1" s="83"/>
      <c r="I1" s="83"/>
      <c r="J1" s="83"/>
      <c r="K1" s="84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86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18" customHeight="1" thickBot="1">
      <c r="A5" s="91" t="s">
        <v>17</v>
      </c>
      <c r="B5" s="92"/>
      <c r="C5" s="93"/>
      <c r="D5" s="7" t="s">
        <v>16</v>
      </c>
      <c r="E5" s="8">
        <f>E31</f>
        <v>690698.22</v>
      </c>
      <c r="F5" s="9"/>
      <c r="G5" s="9"/>
      <c r="H5" s="10"/>
      <c r="I5" s="89" t="s">
        <v>35</v>
      </c>
      <c r="J5" s="89"/>
      <c r="K5" s="90"/>
    </row>
    <row r="6" spans="1:11" ht="26.25" customHeight="1" thickBot="1">
      <c r="A6" s="108" t="s">
        <v>34</v>
      </c>
      <c r="B6" s="109"/>
      <c r="C6" s="110"/>
      <c r="D6" s="96" t="s">
        <v>24</v>
      </c>
      <c r="E6" s="97"/>
      <c r="F6" s="97"/>
      <c r="G6" s="97"/>
      <c r="H6" s="98"/>
      <c r="I6" s="94" t="s">
        <v>23</v>
      </c>
      <c r="J6" s="94"/>
      <c r="K6" s="95"/>
    </row>
    <row r="7" spans="1:11" ht="18" customHeight="1">
      <c r="A7" s="111"/>
      <c r="B7" s="112"/>
      <c r="C7" s="113"/>
      <c r="D7" s="11"/>
      <c r="E7" s="12"/>
      <c r="F7" s="12"/>
      <c r="G7" s="12"/>
      <c r="H7" s="13"/>
      <c r="I7" s="14"/>
      <c r="J7" s="14"/>
      <c r="K7" s="15"/>
    </row>
    <row r="8" spans="1:11" ht="18" customHeight="1" thickBot="1">
      <c r="A8" s="114"/>
      <c r="B8" s="115"/>
      <c r="C8" s="116"/>
      <c r="D8" s="16"/>
      <c r="E8" s="17"/>
      <c r="F8" s="17"/>
      <c r="G8" s="17"/>
      <c r="H8" s="18"/>
      <c r="I8" s="14"/>
      <c r="J8" s="14"/>
      <c r="K8" s="15"/>
    </row>
    <row r="9" spans="1:11" ht="36" customHeight="1">
      <c r="A9" s="19" t="s">
        <v>11</v>
      </c>
      <c r="B9" s="20" t="s">
        <v>12</v>
      </c>
      <c r="C9" s="20" t="s">
        <v>13</v>
      </c>
      <c r="D9" s="21" t="s">
        <v>3</v>
      </c>
      <c r="E9" s="21" t="s">
        <v>15</v>
      </c>
      <c r="F9" s="22" t="s">
        <v>4</v>
      </c>
      <c r="G9" s="22" t="s">
        <v>5</v>
      </c>
      <c r="H9" s="22" t="s">
        <v>6</v>
      </c>
      <c r="I9" s="20" t="s">
        <v>7</v>
      </c>
      <c r="J9" s="20" t="s">
        <v>8</v>
      </c>
      <c r="K9" s="23" t="s">
        <v>14</v>
      </c>
    </row>
    <row r="10" spans="1:11" ht="14.25" customHeight="1">
      <c r="A10" s="73">
        <v>1</v>
      </c>
      <c r="B10" s="106"/>
      <c r="C10" s="75" t="s">
        <v>25</v>
      </c>
      <c r="D10" s="24" t="s">
        <v>9</v>
      </c>
      <c r="E10" s="25">
        <f>E11/E31</f>
        <v>0.004171764044795135</v>
      </c>
      <c r="F10" s="25">
        <f>F11/E11</f>
        <v>1</v>
      </c>
      <c r="G10" s="25">
        <f>G11/E11</f>
        <v>0</v>
      </c>
      <c r="H10" s="25"/>
      <c r="I10" s="26"/>
      <c r="J10" s="27"/>
      <c r="K10" s="28"/>
    </row>
    <row r="11" spans="1:11" ht="14.25" customHeight="1">
      <c r="A11" s="73"/>
      <c r="B11" s="106"/>
      <c r="C11" s="75"/>
      <c r="D11" s="24" t="s">
        <v>10</v>
      </c>
      <c r="E11" s="29">
        <v>2881.43</v>
      </c>
      <c r="F11" s="29">
        <v>2881.43</v>
      </c>
      <c r="G11" s="29">
        <f>E11-F11</f>
        <v>0</v>
      </c>
      <c r="H11" s="29"/>
      <c r="I11" s="29"/>
      <c r="J11" s="29"/>
      <c r="K11" s="30">
        <f>K10*$E$11</f>
        <v>0</v>
      </c>
    </row>
    <row r="12" spans="1:11" ht="14.25" customHeight="1">
      <c r="A12" s="73">
        <v>2</v>
      </c>
      <c r="B12" s="106"/>
      <c r="C12" s="75" t="s">
        <v>26</v>
      </c>
      <c r="D12" s="24" t="s">
        <v>9</v>
      </c>
      <c r="E12" s="25">
        <f>E13/E31</f>
        <v>0.10737221821709633</v>
      </c>
      <c r="F12" s="25">
        <f>F13/E13</f>
        <v>1</v>
      </c>
      <c r="G12" s="25"/>
      <c r="H12" s="25"/>
      <c r="I12" s="26"/>
      <c r="J12" s="27"/>
      <c r="K12" s="28"/>
    </row>
    <row r="13" spans="1:11" ht="11.25" customHeight="1">
      <c r="A13" s="73"/>
      <c r="B13" s="106"/>
      <c r="C13" s="75"/>
      <c r="D13" s="24" t="s">
        <v>10</v>
      </c>
      <c r="E13" s="31">
        <v>74161.8</v>
      </c>
      <c r="F13" s="31">
        <v>74161.8</v>
      </c>
      <c r="G13" s="31"/>
      <c r="H13" s="29"/>
      <c r="I13" s="29"/>
      <c r="J13" s="29">
        <f>J12*$E$13</f>
        <v>0</v>
      </c>
      <c r="K13" s="30">
        <f>K12*$E$13</f>
        <v>0</v>
      </c>
    </row>
    <row r="14" spans="1:11" ht="13.5" customHeight="1">
      <c r="A14" s="73">
        <v>3</v>
      </c>
      <c r="B14" s="106"/>
      <c r="C14" s="75" t="s">
        <v>27</v>
      </c>
      <c r="D14" s="24" t="s">
        <v>9</v>
      </c>
      <c r="E14" s="25">
        <f>E15/E31</f>
        <v>0.4547668300057296</v>
      </c>
      <c r="F14" s="25">
        <f>F15/E15</f>
        <v>0.22922151534268742</v>
      </c>
      <c r="G14" s="25">
        <f>G15/E15</f>
        <v>0.0891417004110451</v>
      </c>
      <c r="H14" s="25"/>
      <c r="I14" s="26"/>
      <c r="J14" s="27"/>
      <c r="K14" s="28"/>
    </row>
    <row r="15" spans="1:11" ht="13.5" customHeight="1">
      <c r="A15" s="73"/>
      <c r="B15" s="106"/>
      <c r="C15" s="75"/>
      <c r="D15" s="24" t="s">
        <v>10</v>
      </c>
      <c r="E15" s="71">
        <v>314106.64</v>
      </c>
      <c r="F15" s="29">
        <v>72000</v>
      </c>
      <c r="G15" s="31">
        <v>28000</v>
      </c>
      <c r="H15" s="29">
        <v>214106.64</v>
      </c>
      <c r="I15" s="29"/>
      <c r="J15" s="29"/>
      <c r="K15" s="30">
        <f>K14*$E$11</f>
        <v>0</v>
      </c>
    </row>
    <row r="16" spans="1:11" ht="13.5" customHeight="1">
      <c r="A16" s="73">
        <v>4</v>
      </c>
      <c r="B16" s="106"/>
      <c r="C16" s="75" t="s">
        <v>28</v>
      </c>
      <c r="D16" s="24" t="s">
        <v>9</v>
      </c>
      <c r="E16" s="25">
        <f>E17/E31</f>
        <v>0.14636596283685227</v>
      </c>
      <c r="F16" s="25"/>
      <c r="G16" s="25"/>
      <c r="H16" s="25"/>
      <c r="I16" s="26"/>
      <c r="J16" s="27"/>
      <c r="K16" s="28"/>
    </row>
    <row r="17" spans="1:11" ht="13.5" customHeight="1">
      <c r="A17" s="73"/>
      <c r="B17" s="106"/>
      <c r="C17" s="75"/>
      <c r="D17" s="24" t="s">
        <v>10</v>
      </c>
      <c r="E17" s="29">
        <v>101094.71</v>
      </c>
      <c r="F17" s="29"/>
      <c r="G17" s="29"/>
      <c r="H17" s="29">
        <v>101094.71</v>
      </c>
      <c r="I17" s="29">
        <f>I16*$E$13</f>
        <v>0</v>
      </c>
      <c r="J17" s="29">
        <f>J16*$E$13</f>
        <v>0</v>
      </c>
      <c r="K17" s="30">
        <f>K16*$E$13</f>
        <v>0</v>
      </c>
    </row>
    <row r="18" spans="1:11" ht="13.5" customHeight="1">
      <c r="A18" s="73">
        <v>5</v>
      </c>
      <c r="B18" s="85"/>
      <c r="C18" s="75" t="s">
        <v>29</v>
      </c>
      <c r="D18" s="24" t="s">
        <v>9</v>
      </c>
      <c r="E18" s="32">
        <f>E19/E31</f>
        <v>0.07111741217459631</v>
      </c>
      <c r="F18" s="32"/>
      <c r="G18" s="32"/>
      <c r="H18" s="32"/>
      <c r="I18" s="33"/>
      <c r="J18" s="34"/>
      <c r="K18" s="35"/>
    </row>
    <row r="19" spans="1:11" ht="13.5" customHeight="1">
      <c r="A19" s="73"/>
      <c r="B19" s="85"/>
      <c r="C19" s="75"/>
      <c r="D19" s="24" t="s">
        <v>10</v>
      </c>
      <c r="E19" s="29">
        <v>49120.67</v>
      </c>
      <c r="F19" s="29"/>
      <c r="G19" s="36">
        <v>0</v>
      </c>
      <c r="H19" s="36">
        <f>H18*$E$19</f>
        <v>0</v>
      </c>
      <c r="I19" s="36">
        <f>I18*$E$19</f>
        <v>0</v>
      </c>
      <c r="J19" s="36">
        <v>49120.67</v>
      </c>
      <c r="K19" s="37">
        <f>K18*$E$19</f>
        <v>0</v>
      </c>
    </row>
    <row r="20" spans="1:11" ht="13.5" customHeight="1">
      <c r="A20" s="73">
        <v>6</v>
      </c>
      <c r="B20" s="85"/>
      <c r="C20" s="75" t="s">
        <v>21</v>
      </c>
      <c r="D20" s="24" t="s">
        <v>9</v>
      </c>
      <c r="E20" s="32">
        <f>E21/E31</f>
        <v>0.06632272774642448</v>
      </c>
      <c r="F20" s="32"/>
      <c r="G20" s="32"/>
      <c r="H20" s="32"/>
      <c r="I20" s="33"/>
      <c r="J20" s="34"/>
      <c r="K20" s="35"/>
    </row>
    <row r="21" spans="1:11" ht="13.5" customHeight="1">
      <c r="A21" s="73"/>
      <c r="B21" s="85"/>
      <c r="C21" s="75"/>
      <c r="D21" s="24" t="s">
        <v>10</v>
      </c>
      <c r="E21" s="36">
        <v>45808.99</v>
      </c>
      <c r="F21" s="36">
        <f aca="true" t="shared" si="0" ref="F21:K21">F20*$E$21</f>
        <v>0</v>
      </c>
      <c r="G21" s="36">
        <f t="shared" si="0"/>
        <v>0</v>
      </c>
      <c r="H21" s="36">
        <v>45808.99</v>
      </c>
      <c r="I21" s="36">
        <f t="shared" si="0"/>
        <v>0</v>
      </c>
      <c r="J21" s="36">
        <f t="shared" si="0"/>
        <v>0</v>
      </c>
      <c r="K21" s="37">
        <f t="shared" si="0"/>
        <v>0</v>
      </c>
    </row>
    <row r="22" spans="1:11" ht="14.25" customHeight="1">
      <c r="A22" s="73">
        <v>7</v>
      </c>
      <c r="B22" s="85"/>
      <c r="C22" s="75" t="s">
        <v>30</v>
      </c>
      <c r="D22" s="24" t="s">
        <v>9</v>
      </c>
      <c r="E22" s="32">
        <f>E23/E31</f>
        <v>0.0060586517799336445</v>
      </c>
      <c r="F22" s="32"/>
      <c r="G22" s="32"/>
      <c r="H22" s="32"/>
      <c r="I22" s="33"/>
      <c r="J22" s="34"/>
      <c r="K22" s="35"/>
    </row>
    <row r="23" spans="1:11" ht="14.25" customHeight="1">
      <c r="A23" s="73"/>
      <c r="B23" s="85"/>
      <c r="C23" s="75"/>
      <c r="D23" s="24" t="s">
        <v>10</v>
      </c>
      <c r="E23" s="36">
        <v>4184.7</v>
      </c>
      <c r="F23" s="36">
        <f aca="true" t="shared" si="1" ref="F23:K23">F22*$E$23</f>
        <v>0</v>
      </c>
      <c r="G23" s="36">
        <f t="shared" si="1"/>
        <v>0</v>
      </c>
      <c r="H23" s="36">
        <f t="shared" si="1"/>
        <v>0</v>
      </c>
      <c r="I23" s="36">
        <v>4184.7</v>
      </c>
      <c r="J23" s="36">
        <f t="shared" si="1"/>
        <v>0</v>
      </c>
      <c r="K23" s="37">
        <f t="shared" si="1"/>
        <v>0</v>
      </c>
    </row>
    <row r="24" spans="1:11" ht="14.25" customHeight="1">
      <c r="A24" s="73">
        <v>8</v>
      </c>
      <c r="B24" s="74"/>
      <c r="C24" s="75" t="s">
        <v>31</v>
      </c>
      <c r="D24" s="24" t="s">
        <v>9</v>
      </c>
      <c r="E24" s="32">
        <f>E25/E31</f>
        <v>0.05641843119271395</v>
      </c>
      <c r="F24" s="32"/>
      <c r="G24" s="32"/>
      <c r="H24" s="32"/>
      <c r="I24" s="33"/>
      <c r="J24" s="34"/>
      <c r="K24" s="35"/>
    </row>
    <row r="25" spans="1:11" ht="14.25" customHeight="1">
      <c r="A25" s="73"/>
      <c r="B25" s="74"/>
      <c r="C25" s="75"/>
      <c r="D25" s="24" t="s">
        <v>10</v>
      </c>
      <c r="E25" s="36">
        <v>38968.11</v>
      </c>
      <c r="F25" s="36">
        <f aca="true" t="shared" si="2" ref="F25:K25">F24*$E$25</f>
        <v>0</v>
      </c>
      <c r="G25" s="36">
        <v>20000</v>
      </c>
      <c r="H25" s="36">
        <v>18968.11</v>
      </c>
      <c r="I25" s="36"/>
      <c r="J25" s="36">
        <f t="shared" si="2"/>
        <v>0</v>
      </c>
      <c r="K25" s="37">
        <f t="shared" si="2"/>
        <v>0</v>
      </c>
    </row>
    <row r="26" spans="1:11" ht="14.25" customHeight="1">
      <c r="A26" s="73">
        <v>9</v>
      </c>
      <c r="B26" s="74"/>
      <c r="C26" s="75" t="s">
        <v>32</v>
      </c>
      <c r="D26" s="24" t="s">
        <v>9</v>
      </c>
      <c r="E26" s="32">
        <f>E27/E31</f>
        <v>0.0835992309347489</v>
      </c>
      <c r="F26" s="32"/>
      <c r="G26" s="32"/>
      <c r="H26" s="32"/>
      <c r="I26" s="33"/>
      <c r="J26" s="34"/>
      <c r="K26" s="35"/>
    </row>
    <row r="27" spans="1:11" ht="14.25" customHeight="1">
      <c r="A27" s="73"/>
      <c r="B27" s="74"/>
      <c r="C27" s="75"/>
      <c r="D27" s="24" t="s">
        <v>10</v>
      </c>
      <c r="E27" s="36">
        <v>57741.84</v>
      </c>
      <c r="F27" s="36">
        <f aca="true" t="shared" si="3" ref="F27:K27">F26*$E$27</f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  <c r="K27" s="37">
        <v>57741.84</v>
      </c>
    </row>
    <row r="28" spans="1:11" ht="14.25" customHeight="1">
      <c r="A28" s="73">
        <v>10</v>
      </c>
      <c r="B28" s="74"/>
      <c r="C28" s="75" t="s">
        <v>33</v>
      </c>
      <c r="D28" s="24" t="s">
        <v>9</v>
      </c>
      <c r="E28" s="72">
        <f>E29/E31</f>
        <v>0.0038069158481398723</v>
      </c>
      <c r="F28" s="69"/>
      <c r="G28" s="69"/>
      <c r="H28" s="69"/>
      <c r="I28" s="69"/>
      <c r="J28" s="69"/>
      <c r="K28" s="70"/>
    </row>
    <row r="29" spans="1:11" ht="14.25" customHeight="1">
      <c r="A29" s="73"/>
      <c r="B29" s="74"/>
      <c r="C29" s="75"/>
      <c r="D29" s="24" t="s">
        <v>10</v>
      </c>
      <c r="E29" s="69">
        <v>2629.43</v>
      </c>
      <c r="F29" s="69"/>
      <c r="G29" s="69"/>
      <c r="H29" s="69">
        <v>2629.43</v>
      </c>
      <c r="I29" s="69"/>
      <c r="J29" s="69"/>
      <c r="K29" s="70"/>
    </row>
    <row r="30" spans="1:11" ht="14.25" customHeight="1">
      <c r="A30" s="100" t="s">
        <v>0</v>
      </c>
      <c r="B30" s="101"/>
      <c r="C30" s="102"/>
      <c r="D30" s="38" t="s">
        <v>9</v>
      </c>
      <c r="E30" s="39">
        <f>E10+E12+E14+E16+E18+E20+E22+E24+E26+E28</f>
        <v>1.0000001447810305</v>
      </c>
      <c r="F30" s="39">
        <f>F31/E31</f>
        <v>0.2157863241633951</v>
      </c>
      <c r="G30" s="39">
        <f>G31/E31</f>
        <v>0.06949489460100244</v>
      </c>
      <c r="H30" s="39">
        <f>H31/E31</f>
        <v>0.553943631127354</v>
      </c>
      <c r="I30" s="39">
        <f>I31/E31</f>
        <v>0.0060586517799336445</v>
      </c>
      <c r="J30" s="39">
        <f>J31/E31</f>
        <v>0.07111741217459631</v>
      </c>
      <c r="K30" s="40">
        <f>K31/E31</f>
        <v>0.0835992309347489</v>
      </c>
    </row>
    <row r="31" spans="1:11" ht="13.5" customHeight="1" thickBot="1">
      <c r="A31" s="103"/>
      <c r="B31" s="104"/>
      <c r="C31" s="105"/>
      <c r="D31" s="41" t="s">
        <v>10</v>
      </c>
      <c r="E31" s="42">
        <f>SUM(E11+E13+E15+E17+E19+E21+E23+E25+E27+E29)-0.1</f>
        <v>690698.22</v>
      </c>
      <c r="F31" s="42">
        <f>SUM(F11+F13+F15+F17+F19+F21+F23+F25+F27+F29)</f>
        <v>149043.22999999998</v>
      </c>
      <c r="G31" s="42">
        <f>SUM(G11+G13+G15+G17+G19+G21+G23+G25+G27+G29)</f>
        <v>48000</v>
      </c>
      <c r="H31" s="42">
        <f>SUM(H11+H13+H15+H17+H19+H21+H23+H25+H27+H29)</f>
        <v>382607.88</v>
      </c>
      <c r="I31" s="42">
        <f>SUM(I11+I13+I15+I17+I19+I21+I23+I25+I27+I29)</f>
        <v>4184.7</v>
      </c>
      <c r="J31" s="42">
        <f>SUM(J11+J13+J15+J17+J19+J21+J23+J25+J27+J29)</f>
        <v>49120.67</v>
      </c>
      <c r="K31" s="42">
        <f>SUM(K11+K13+K15+K17+K19+K21+K23+K25+K27+K29)</f>
        <v>57741.84</v>
      </c>
    </row>
    <row r="32" spans="1:11" ht="1.5" customHeight="1" thickBot="1">
      <c r="A32" s="43"/>
      <c r="B32" s="43"/>
      <c r="C32" s="43"/>
      <c r="D32" s="44"/>
      <c r="E32" s="44"/>
      <c r="F32" s="43"/>
      <c r="G32" s="43"/>
      <c r="H32" s="43"/>
      <c r="I32" s="43"/>
      <c r="J32" s="43"/>
      <c r="K32" s="43"/>
    </row>
    <row r="33" spans="1:13" ht="14.25" customHeight="1">
      <c r="A33" s="45"/>
      <c r="B33" s="46"/>
      <c r="C33" s="46"/>
      <c r="D33" s="46"/>
      <c r="E33" s="46"/>
      <c r="F33" s="46"/>
      <c r="G33" s="47"/>
      <c r="H33" s="48"/>
      <c r="I33" s="49"/>
      <c r="J33" s="49"/>
      <c r="K33" s="50"/>
      <c r="M33" s="4" t="s">
        <v>1</v>
      </c>
    </row>
    <row r="34" spans="1:11" ht="14.25" customHeight="1">
      <c r="A34" s="51"/>
      <c r="B34" s="52"/>
      <c r="C34" s="52"/>
      <c r="D34" s="53"/>
      <c r="E34" s="54"/>
      <c r="F34" s="52"/>
      <c r="G34" s="55"/>
      <c r="H34" s="76" t="s">
        <v>22</v>
      </c>
      <c r="I34" s="77"/>
      <c r="J34" s="77"/>
      <c r="K34" s="78"/>
    </row>
    <row r="35" spans="1:11" ht="14.25" customHeight="1">
      <c r="A35" s="56"/>
      <c r="B35" s="118" t="s">
        <v>19</v>
      </c>
      <c r="C35" s="118"/>
      <c r="D35" s="57"/>
      <c r="E35" s="117" t="s">
        <v>20</v>
      </c>
      <c r="F35" s="117"/>
      <c r="G35" s="58"/>
      <c r="H35" s="79"/>
      <c r="I35" s="77"/>
      <c r="J35" s="77"/>
      <c r="K35" s="78"/>
    </row>
    <row r="36" spans="1:11" ht="15" customHeight="1">
      <c r="A36" s="59"/>
      <c r="B36" s="60"/>
      <c r="C36" s="60"/>
      <c r="D36" s="57"/>
      <c r="E36" s="57"/>
      <c r="F36" s="60"/>
      <c r="G36" s="61"/>
      <c r="H36" s="79"/>
      <c r="I36" s="77"/>
      <c r="J36" s="77"/>
      <c r="K36" s="78"/>
    </row>
    <row r="37" spans="1:11" ht="13.5" customHeight="1">
      <c r="A37" s="62"/>
      <c r="B37" s="107"/>
      <c r="C37" s="107"/>
      <c r="D37" s="63"/>
      <c r="E37" s="63"/>
      <c r="F37" s="64"/>
      <c r="G37" s="61"/>
      <c r="H37" s="79"/>
      <c r="I37" s="77"/>
      <c r="J37" s="77"/>
      <c r="K37" s="78"/>
    </row>
    <row r="38" spans="1:11" ht="14.25" customHeight="1" thickBot="1">
      <c r="A38" s="65"/>
      <c r="B38" s="99"/>
      <c r="C38" s="99"/>
      <c r="D38" s="66"/>
      <c r="E38" s="66"/>
      <c r="F38" s="67"/>
      <c r="G38" s="68"/>
      <c r="H38" s="80"/>
      <c r="I38" s="81"/>
      <c r="J38" s="81"/>
      <c r="K38" s="82"/>
    </row>
  </sheetData>
  <sheetProtection/>
  <mergeCells count="43">
    <mergeCell ref="C22:C23"/>
    <mergeCell ref="B26:B27"/>
    <mergeCell ref="C26:C27"/>
    <mergeCell ref="A14:A15"/>
    <mergeCell ref="B24:B25"/>
    <mergeCell ref="A26:A27"/>
    <mergeCell ref="A6:C8"/>
    <mergeCell ref="E35:F35"/>
    <mergeCell ref="A16:A17"/>
    <mergeCell ref="B35:C35"/>
    <mergeCell ref="B14:B15"/>
    <mergeCell ref="A10:A11"/>
    <mergeCell ref="A24:A25"/>
    <mergeCell ref="A20:A21"/>
    <mergeCell ref="A22:A23"/>
    <mergeCell ref="C24:C25"/>
    <mergeCell ref="B37:C37"/>
    <mergeCell ref="C14:C15"/>
    <mergeCell ref="A12:A13"/>
    <mergeCell ref="C12:C13"/>
    <mergeCell ref="B16:B17"/>
    <mergeCell ref="B12:B13"/>
    <mergeCell ref="C20:C21"/>
    <mergeCell ref="I6:K6"/>
    <mergeCell ref="D6:H6"/>
    <mergeCell ref="C10:C11"/>
    <mergeCell ref="B38:C38"/>
    <mergeCell ref="A30:C31"/>
    <mergeCell ref="A18:A19"/>
    <mergeCell ref="B18:B19"/>
    <mergeCell ref="C18:C19"/>
    <mergeCell ref="B10:B11"/>
    <mergeCell ref="C16:C17"/>
    <mergeCell ref="A28:A29"/>
    <mergeCell ref="B28:B29"/>
    <mergeCell ref="C28:C29"/>
    <mergeCell ref="H34:K38"/>
    <mergeCell ref="C1:K1"/>
    <mergeCell ref="B20:B21"/>
    <mergeCell ref="B22:B23"/>
    <mergeCell ref="A4:K4"/>
    <mergeCell ref="I5:K5"/>
    <mergeCell ref="A5:C5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2022-10-27T18:04:26Z</cp:lastPrinted>
  <dcterms:created xsi:type="dcterms:W3CDTF">2006-09-22T13:55:22Z</dcterms:created>
  <dcterms:modified xsi:type="dcterms:W3CDTF">2022-11-29T17:36:48Z</dcterms:modified>
  <cp:category/>
  <cp:version/>
  <cp:contentType/>
  <cp:contentStatus/>
</cp:coreProperties>
</file>